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STATISTICS\2020-2021 YTD STATISTICS\"/>
    </mc:Choice>
  </mc:AlternateContent>
  <xr:revisionPtr revIDLastSave="0" documentId="13_ncr:1_{D17862D5-EE54-4793-8D8C-AE360EA5E2D9}" xr6:coauthVersionLast="36" xr6:coauthVersionMax="36" xr10:uidLastSave="{00000000-0000-0000-0000-000000000000}"/>
  <bookViews>
    <workbookView xWindow="-150" yWindow="1770" windowWidth="15480" windowHeight="4695" tabRatio="664" activeTab="2" xr2:uid="{00000000-000D-0000-FFFF-FFFF00000000}"/>
  </bookViews>
  <sheets>
    <sheet name="EBOOK CIRCULATION" sheetId="25" r:id="rId1"/>
    <sheet name="OpenAccessTitles" sheetId="26" r:id="rId2"/>
    <sheet name="PROQUEST SubTotals" sheetId="28" r:id="rId3"/>
    <sheet name="Database SEARCHES" sheetId="24" r:id="rId4"/>
    <sheet name="EBSCO SubTotals" sheetId="30" r:id="rId5"/>
    <sheet name="Streaming Videos" sheetId="31" r:id="rId6"/>
  </sheets>
  <definedNames>
    <definedName name="_xlnm.Print_Area" localSheetId="3">Table1[[PUB]:[OCT]]</definedName>
    <definedName name="_xlnm.Print_Area" localSheetId="2">'PROQUEST SubTotals'!$C$5:$M$17</definedName>
  </definedNames>
  <calcPr calcId="191029"/>
</workbook>
</file>

<file path=xl/calcChain.xml><?xml version="1.0" encoding="utf-8"?>
<calcChain xmlns="http://schemas.openxmlformats.org/spreadsheetml/2006/main">
  <c r="T15" i="28" l="1"/>
  <c r="T14" i="28"/>
  <c r="T12" i="28"/>
  <c r="T7" i="28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I81" i="30"/>
  <c r="J81" i="30"/>
  <c r="K81" i="30"/>
  <c r="L81" i="30"/>
  <c r="M81" i="30"/>
  <c r="N81" i="30"/>
  <c r="O81" i="30"/>
  <c r="P81" i="30"/>
  <c r="Q81" i="30"/>
  <c r="R81" i="30"/>
  <c r="S81" i="30"/>
  <c r="H81" i="30"/>
  <c r="T8" i="28" l="1"/>
  <c r="T7" i="30" l="1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5" i="30"/>
  <c r="T56" i="30"/>
  <c r="T57" i="30"/>
  <c r="T58" i="30"/>
  <c r="T59" i="30"/>
  <c r="T60" i="30"/>
  <c r="T61" i="30"/>
  <c r="T62" i="30"/>
  <c r="T63" i="30"/>
  <c r="T64" i="30"/>
  <c r="T65" i="30"/>
  <c r="T66" i="30"/>
  <c r="T67" i="30"/>
  <c r="T68" i="30"/>
  <c r="T69" i="30"/>
  <c r="T70" i="30"/>
  <c r="T71" i="30"/>
  <c r="T72" i="30"/>
  <c r="T73" i="30"/>
  <c r="T74" i="30"/>
  <c r="T75" i="30"/>
  <c r="T76" i="30"/>
  <c r="T77" i="30"/>
  <c r="T78" i="30"/>
  <c r="T79" i="30"/>
  <c r="T80" i="30"/>
  <c r="T6" i="30"/>
  <c r="S12" i="25"/>
  <c r="R12" i="25"/>
  <c r="Q12" i="25"/>
  <c r="P12" i="25"/>
  <c r="O12" i="25"/>
  <c r="N12" i="25"/>
  <c r="M12" i="25"/>
  <c r="L12" i="25"/>
  <c r="K12" i="25"/>
  <c r="J12" i="25"/>
  <c r="I12" i="25"/>
  <c r="H12" i="25"/>
  <c r="T24" i="24" l="1"/>
  <c r="T36" i="24" l="1"/>
  <c r="T34" i="24"/>
  <c r="T18" i="24" l="1"/>
  <c r="T9" i="28" l="1"/>
  <c r="T10" i="28"/>
  <c r="T11" i="28"/>
  <c r="T13" i="28"/>
  <c r="T6" i="28"/>
  <c r="T31" i="24" l="1"/>
  <c r="T13" i="24" l="1"/>
  <c r="T11" i="25" l="1"/>
  <c r="T18" i="25" l="1"/>
  <c r="T38" i="24" l="1"/>
  <c r="T40" i="24"/>
  <c r="T6" i="24" l="1"/>
  <c r="T39" i="24" l="1"/>
  <c r="T41" i="24"/>
  <c r="T10" i="24"/>
  <c r="T42" i="24"/>
  <c r="T6" i="25" l="1"/>
  <c r="T8" i="25"/>
  <c r="T9" i="25"/>
  <c r="T17" i="25" l="1"/>
  <c r="T15" i="25"/>
  <c r="T14" i="25"/>
  <c r="T13" i="25"/>
  <c r="T37" i="24" l="1"/>
  <c r="T33" i="24"/>
  <c r="T32" i="24"/>
  <c r="T30" i="24"/>
  <c r="T29" i="24"/>
  <c r="T28" i="24"/>
  <c r="T27" i="24"/>
  <c r="T26" i="24"/>
  <c r="T25" i="24"/>
  <c r="T23" i="24"/>
  <c r="T22" i="24"/>
  <c r="T21" i="24"/>
  <c r="T20" i="24"/>
  <c r="T19" i="24"/>
  <c r="T16" i="24"/>
  <c r="T15" i="24"/>
  <c r="T14" i="24"/>
  <c r="T12" i="24"/>
  <c r="T11" i="24"/>
  <c r="T9" i="24"/>
  <c r="T8" i="24"/>
  <c r="T7" i="24"/>
  <c r="T35" i="24" l="1"/>
  <c r="T16" i="25" l="1"/>
  <c r="T12" i="25"/>
  <c r="T10" i="25"/>
  <c r="F20" i="25" l="1"/>
  <c r="T16" i="28" l="1"/>
  <c r="T81" i="30" l="1"/>
  <c r="T7" i="25" l="1"/>
  <c r="T19" i="25" s="1"/>
  <c r="F18" i="26" l="1"/>
  <c r="E18" i="26" l="1"/>
  <c r="D18" i="26"/>
  <c r="J18" i="26" l="1"/>
  <c r="F82" i="30" l="1"/>
  <c r="H17" i="28"/>
  <c r="C18" i="26"/>
  <c r="B18" i="26"/>
  <c r="T43" i="24" l="1"/>
  <c r="E44" i="24" l="1"/>
</calcChain>
</file>

<file path=xl/sharedStrings.xml><?xml version="1.0" encoding="utf-8"?>
<sst xmlns="http://schemas.openxmlformats.org/spreadsheetml/2006/main" count="1007" uniqueCount="357">
  <si>
    <t>CLARION UNIVERSITY LIBRARIES</t>
  </si>
  <si>
    <t>Page 6 (Items Circulated)</t>
  </si>
  <si>
    <t>Science Direct</t>
  </si>
  <si>
    <t>"CIRCULATION"</t>
  </si>
  <si>
    <t>PERIODICALS ELECTRONIC RESOURCES</t>
  </si>
  <si>
    <t>AnthroSource</t>
  </si>
  <si>
    <t>Gale Virtual Reference Library</t>
  </si>
  <si>
    <t>ERIC</t>
  </si>
  <si>
    <t>Funk &amp; Wagnalls New World Encyclopedia</t>
  </si>
  <si>
    <t>Legal Collection</t>
  </si>
  <si>
    <t>MLA International Bibliography</t>
  </si>
  <si>
    <t>Primary Search</t>
  </si>
  <si>
    <t>Psychology and Behavioral Sciences Collection</t>
  </si>
  <si>
    <t>Regional Business News</t>
  </si>
  <si>
    <t>Religion and Philosophy Collection</t>
  </si>
  <si>
    <t>SocINDEX with Full Text</t>
  </si>
  <si>
    <t>Middle Search Plus</t>
  </si>
  <si>
    <t>Health Source - Consumer Edition</t>
  </si>
  <si>
    <t>Military &amp; Government Collection</t>
  </si>
  <si>
    <t>EBSCO</t>
  </si>
  <si>
    <t>PROQUEST</t>
  </si>
  <si>
    <t>OXFORD</t>
  </si>
  <si>
    <t>DATABASE TITLE</t>
  </si>
  <si>
    <t>NOTES</t>
  </si>
  <si>
    <t>GREENWOOD</t>
  </si>
  <si>
    <t>GreenFILE</t>
  </si>
  <si>
    <t>PUB</t>
  </si>
  <si>
    <t>Gale Group/Infotrac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</si>
  <si>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</si>
  <si>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</si>
  <si>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</si>
  <si>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</si>
  <si>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</si>
  <si>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</si>
  <si>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</si>
  <si>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</si>
  <si>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</si>
  <si>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</si>
  <si>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</si>
  <si>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</si>
  <si>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TITLE</t>
  </si>
  <si>
    <t>Credo Reference</t>
  </si>
  <si>
    <t>Encyclopedia of Library and Information Science</t>
  </si>
  <si>
    <t>Oxford English Dictionary</t>
  </si>
  <si>
    <t>Total eBooks</t>
  </si>
  <si>
    <t>Electronic Resources-Total "Searches"</t>
  </si>
  <si>
    <t>Notes:</t>
  </si>
  <si>
    <t>American Chemical Society Publications</t>
  </si>
  <si>
    <t>ArticleFirst</t>
  </si>
  <si>
    <t>CAMIO (Catalog of Art Museum Images Online)</t>
  </si>
  <si>
    <t>Oxford Digital Reference Shelf</t>
  </si>
  <si>
    <t>ProQuest Direct</t>
  </si>
  <si>
    <t>Newspaper Source</t>
  </si>
  <si>
    <t>The Serials Directory</t>
  </si>
  <si>
    <t>MAS Ultra - School Edition</t>
  </si>
  <si>
    <t>Health Source: Nursing/Academic Edition</t>
  </si>
  <si>
    <t>Wiley-Blackwell</t>
  </si>
  <si>
    <t>STAT URL</t>
  </si>
  <si>
    <t>USERNAME</t>
  </si>
  <si>
    <t>PASSWORD</t>
  </si>
  <si>
    <t>http://pubs.acs.org/4librarians/usage/index.html</t>
  </si>
  <si>
    <t>Fuchin4827</t>
  </si>
  <si>
    <t>X</t>
  </si>
  <si>
    <t>Fabianne1</t>
  </si>
  <si>
    <t>http://admin.credoreference.com</t>
  </si>
  <si>
    <t>admin@clarion.edu</t>
  </si>
  <si>
    <t>eagle08</t>
  </si>
  <si>
    <t>http://eadmin.epnet.com/eadmin/login.aspx</t>
  </si>
  <si>
    <t>S3915641</t>
  </si>
  <si>
    <t>admin</t>
  </si>
  <si>
    <t>clarion</t>
  </si>
  <si>
    <t>adminclarionu</t>
  </si>
  <si>
    <t>http://lad.proquest.com/ladweb</t>
  </si>
  <si>
    <t>6496CGV8</t>
  </si>
  <si>
    <t>100-321-479</t>
  </si>
  <si>
    <t>COUNTER DB Report 1</t>
  </si>
  <si>
    <t>DB Report 3</t>
  </si>
  <si>
    <t>Thomsonreuters.com</t>
  </si>
  <si>
    <t>COUNTER DATABASE REPORT 1 (INDIVIDUAL) AND COUNTER DATABASE REPORT 3 (TOTAL FOR SERVICE)</t>
  </si>
  <si>
    <t>Request a Detailed Report-Based on calendar Year…site group usage comparison option</t>
  </si>
  <si>
    <t>Location ID: pl2050 (NOT Power)</t>
  </si>
  <si>
    <t>Book Report 6</t>
  </si>
  <si>
    <t>Database Report 1</t>
  </si>
  <si>
    <t>Gale Directory Library</t>
  </si>
  <si>
    <t>Literature Criticism Online</t>
  </si>
  <si>
    <t>R5: Searches &amp; Sessions By Title</t>
  </si>
  <si>
    <t>x</t>
  </si>
  <si>
    <t>Something About The Author Online</t>
  </si>
  <si>
    <t>http://usagereports.elsevier.com/asp/main.aspx</t>
  </si>
  <si>
    <t>CU DB PG</t>
  </si>
  <si>
    <t>http://www.stats.oclc.org</t>
  </si>
  <si>
    <t>OCLC</t>
  </si>
  <si>
    <t>clarionelib</t>
  </si>
  <si>
    <t>Ebook: Total Searches</t>
  </si>
  <si>
    <t>General Overview</t>
  </si>
  <si>
    <t>Proquest Research Library Core</t>
  </si>
  <si>
    <t>Opposing Viewpoints In Context</t>
  </si>
  <si>
    <t>BioMedCentral Open Access</t>
  </si>
  <si>
    <t>Cell Press Free Archives</t>
  </si>
  <si>
    <t>Directory of Open Access Journals</t>
  </si>
  <si>
    <t>Lumina Foundation focus</t>
  </si>
  <si>
    <t>HighWire Press (Free Journals)</t>
  </si>
  <si>
    <t>Making of America Journals (Cornell)</t>
  </si>
  <si>
    <t>Making of America Journals (Michigan)</t>
  </si>
  <si>
    <t>PubMed Central</t>
  </si>
  <si>
    <t>Open Access Titles</t>
  </si>
  <si>
    <t>DATABASE NAME</t>
  </si>
  <si>
    <t>Totals</t>
  </si>
  <si>
    <r>
      <t xml:space="preserve">WorldCat </t>
    </r>
    <r>
      <rPr>
        <b/>
        <i/>
        <sz val="11"/>
        <rFont val="Arial Narrow"/>
        <family val="2"/>
      </rPr>
      <t>(Through FirstSearch)</t>
    </r>
  </si>
  <si>
    <t>Sociological Collection</t>
  </si>
  <si>
    <t>American Slavery: A Composite Autobiography***</t>
  </si>
  <si>
    <t>EAL00000058020</t>
  </si>
  <si>
    <t>admin_00606</t>
  </si>
  <si>
    <t>7b4cd234</t>
  </si>
  <si>
    <t>placadem/norris</t>
  </si>
  <si>
    <t>Ward's Business Directory of U.S. Private and Public Companies*****</t>
  </si>
  <si>
    <t xml:space="preserve">*****Counted as part of the Gale Directory Library </t>
  </si>
  <si>
    <t>EBSCO ELECTRONIC RESOURCES</t>
  </si>
  <si>
    <t>ANNUAL FULL TEXT REQUESTS</t>
  </si>
  <si>
    <t>CheckPoint Tax and Accounting (Numbers indicate # of sessions)</t>
  </si>
  <si>
    <t>DLB Complete Online</t>
  </si>
  <si>
    <t>http://admin.proquest.com/login</t>
  </si>
  <si>
    <t>Book Report 2 (R1)</t>
  </si>
  <si>
    <t>2012-2013</t>
  </si>
  <si>
    <t>http://www.mergentonline.com/basicsearch.php</t>
  </si>
  <si>
    <t>merclarionunivadmin</t>
  </si>
  <si>
    <t xml:space="preserve"> http://admin.galegroup.com</t>
  </si>
  <si>
    <t>Database Report1</t>
  </si>
  <si>
    <t>Proquest ABI/INFORM Complete                          Proquest ABI/INFORM Dateline                     Proquest ABI/INFORM Global                      Proquest ABI/INFORM Trade &amp; Industry</t>
  </si>
  <si>
    <t>https://subscriberservices.sams.oup.com/</t>
  </si>
  <si>
    <t>2013-2014</t>
  </si>
  <si>
    <t>Column4</t>
  </si>
  <si>
    <t>2009-2010:           Downloaded           11-4-2009</t>
  </si>
  <si>
    <t>2010-2011(?):           Downloaded           04-26-2011</t>
  </si>
  <si>
    <t>2011-2012</t>
  </si>
  <si>
    <t>2014-2015</t>
  </si>
  <si>
    <t>2015-2016</t>
  </si>
  <si>
    <t>2016-2017</t>
  </si>
  <si>
    <t>Proquest Dissertations and Theses</t>
  </si>
  <si>
    <t>eBook Academic Collection (EBSCOhost)</t>
  </si>
  <si>
    <t>eBook Collection (EBSCOhost)</t>
  </si>
  <si>
    <t>SciFinder</t>
  </si>
  <si>
    <t>https://my.cas.org/</t>
  </si>
  <si>
    <t>Book Report 2</t>
  </si>
  <si>
    <t>http://www.tandfonline.com/doi/book/10.1081/E-ELIS3</t>
  </si>
  <si>
    <t>Book Report2</t>
  </si>
  <si>
    <t>Counter4 Platform Report 1</t>
  </si>
  <si>
    <t>jbeichner@clarion.edu</t>
  </si>
  <si>
    <t>Clarion</t>
  </si>
  <si>
    <t>Btrimble</t>
  </si>
  <si>
    <t>RSC.centralgreat@thomsonreuters.com</t>
  </si>
  <si>
    <t>Totals Sessions  - email for report</t>
  </si>
  <si>
    <t>Directory of Open Access Journals Schol.</t>
  </si>
  <si>
    <t>IngentaConnect Free/Open Access</t>
  </si>
  <si>
    <t>IOP Publishing Free Content</t>
  </si>
  <si>
    <t>Free Full-Text Journals in Chemistry</t>
  </si>
  <si>
    <t>Market Share Reporter 2014 Edition*****</t>
  </si>
  <si>
    <t>Clarionfall*2015</t>
  </si>
  <si>
    <t>www.jstor.org/analytics</t>
  </si>
  <si>
    <t>Ebsco Summary</t>
  </si>
  <si>
    <t>JSTOR DDA Ebooks</t>
  </si>
  <si>
    <t>placadem/pl2050</t>
  </si>
  <si>
    <t>Emerald Group Publishing</t>
  </si>
  <si>
    <t>Business Source Complete</t>
  </si>
  <si>
    <t>CINAHL Complete</t>
  </si>
  <si>
    <t>Communication Source</t>
  </si>
  <si>
    <t>Education Source</t>
  </si>
  <si>
    <t>Gender Studies Database</t>
  </si>
  <si>
    <t>Historical Abstracts with Full Text</t>
  </si>
  <si>
    <t>Humanities Source</t>
  </si>
  <si>
    <t>Nursing Reference Center</t>
  </si>
  <si>
    <t>Views By Title</t>
  </si>
  <si>
    <t>Title</t>
  </si>
  <si>
    <t>Views</t>
  </si>
  <si>
    <t># User's Guide Video #</t>
  </si>
  <si>
    <t>Blackfish</t>
  </si>
  <si>
    <t>Food Inc.</t>
  </si>
  <si>
    <t>King Kong (2005)</t>
  </si>
  <si>
    <t>Seabiscuit</t>
  </si>
  <si>
    <t>The 11th Hour</t>
  </si>
  <si>
    <t>The 39 Steps</t>
  </si>
  <si>
    <t>July 2015 - March 2016</t>
  </si>
  <si>
    <t>http://admin.galegroup.com</t>
  </si>
  <si>
    <t>LitFinder</t>
  </si>
  <si>
    <t>CRC Handbook of Chemistry and Physics</t>
  </si>
  <si>
    <t>Taylor and Francis</t>
  </si>
  <si>
    <t>http://support.crcnetbase.com/</t>
  </si>
  <si>
    <t>Jorunal Report 1</t>
  </si>
  <si>
    <t>Searchs used for H-S</t>
  </si>
  <si>
    <t>Literature Resource Center</t>
  </si>
  <si>
    <t>Statista</t>
  </si>
  <si>
    <t>Art &amp; Architecture Source</t>
  </si>
  <si>
    <t>Ethnologue</t>
  </si>
  <si>
    <t>`</t>
  </si>
  <si>
    <t>Academic Video Online</t>
  </si>
  <si>
    <t>Proquest Historical Newspapers: Pittsburgh Post-Gazette &amp; Philadelphia Inquirer</t>
  </si>
  <si>
    <t>MR1 &amp; DB1</t>
  </si>
  <si>
    <t>http://adminportal.alexanderstreet.com</t>
  </si>
  <si>
    <t>ClarionUP</t>
  </si>
  <si>
    <t>Digital Collections tab on left side</t>
  </si>
  <si>
    <t>Customer Administration area</t>
  </si>
  <si>
    <t xml:space="preserve">jbeichner </t>
  </si>
  <si>
    <t>https://www.tandfonline.com/action/showLogin?uri=%2F</t>
  </si>
  <si>
    <t>Chronicle of Higher Education</t>
  </si>
  <si>
    <t>Pageviews = Full Text</t>
  </si>
  <si>
    <t>http://chronicle.com/campuswide/reports/</t>
  </si>
  <si>
    <t>tlatour@clarion.edu</t>
  </si>
  <si>
    <t>heVabANE</t>
  </si>
  <si>
    <t>email for stats</t>
  </si>
  <si>
    <t>ClarionStats*2018</t>
  </si>
  <si>
    <t>N/A</t>
  </si>
  <si>
    <t>rona_bilbro@sil.org</t>
  </si>
  <si>
    <t>ClarionFall2018</t>
  </si>
  <si>
    <t>Clarion*2019</t>
  </si>
  <si>
    <t xml:space="preserve">Ebook Central </t>
  </si>
  <si>
    <t>TF@Clarion2019</t>
  </si>
  <si>
    <t>Sage eBooks                              (free through Palci)</t>
  </si>
  <si>
    <t>Political Science Complete</t>
  </si>
  <si>
    <t>rnewbury@clarion.edu</t>
  </si>
  <si>
    <t>cup@dmin308</t>
  </si>
  <si>
    <t>Clarion*19</t>
  </si>
  <si>
    <t>Ebook Central Platform (recommended)</t>
  </si>
  <si>
    <t>Full Text BR1</t>
  </si>
  <si>
    <t>https://clarion-ebooks.ebookcentral.proquest.com/libcentral/Login.aspx</t>
  </si>
  <si>
    <t>EbookLogin2017</t>
  </si>
  <si>
    <t>CQ Researcher</t>
  </si>
  <si>
    <t>!Clarion2020</t>
  </si>
  <si>
    <t>www.nexisuni.com</t>
  </si>
  <si>
    <t>Fuchin48270</t>
  </si>
  <si>
    <t>ClarionSummer2020</t>
  </si>
  <si>
    <t>https://www.jstor.org/librarians/admin/</t>
  </si>
  <si>
    <t>GalenT</t>
  </si>
  <si>
    <t>http://legacy.abc-clio.com/usage.aspx</t>
  </si>
  <si>
    <t xml:space="preserve">http://securecenter.sagepub.com </t>
  </si>
  <si>
    <t>http://securecenter.sagepub.com</t>
  </si>
  <si>
    <t>Sage Journals</t>
  </si>
  <si>
    <t>https://journals.sagepub.com/</t>
  </si>
  <si>
    <t>gtrimble@clarion.edu</t>
  </si>
  <si>
    <t>ClarioN!2020</t>
  </si>
  <si>
    <t>https://c-usagereports.galeusageportal.com/cognos11/bi/?perspective=GaleWelcome</t>
  </si>
  <si>
    <t>Lexis Nexis/Nexis Uni (No Counter)</t>
  </si>
  <si>
    <t>JSTOR</t>
  </si>
  <si>
    <t>https://connect.liblynx.com/counter/library/2215553</t>
  </si>
  <si>
    <t>Mergent Financial Online (searches)</t>
  </si>
  <si>
    <t>Oxford Scholarship</t>
  </si>
  <si>
    <t>Clarion020</t>
  </si>
  <si>
    <t>Ovid</t>
  </si>
  <si>
    <t>https://stats.ovid.com/V5/</t>
  </si>
  <si>
    <t>Cl@rion311</t>
  </si>
  <si>
    <t>2020-2021</t>
  </si>
  <si>
    <t>!Clarion2021</t>
  </si>
  <si>
    <t>Cl@rion@021</t>
  </si>
  <si>
    <t>ANNUAL FULL TEXT</t>
  </si>
  <si>
    <t>Cl@rion2021</t>
  </si>
  <si>
    <t>contact:  joanne Montgomery (Waldo)</t>
  </si>
  <si>
    <t>C@rls0n2020</t>
  </si>
  <si>
    <t>Database Report 2</t>
  </si>
  <si>
    <t>S3915642</t>
  </si>
  <si>
    <t>cup@dmin309</t>
  </si>
  <si>
    <t>Database Report 3</t>
  </si>
  <si>
    <t>S3915643</t>
  </si>
  <si>
    <t>cup@dmin310</t>
  </si>
  <si>
    <t>Database Report 4</t>
  </si>
  <si>
    <t>S3915644</t>
  </si>
  <si>
    <t>cup@dmin311</t>
  </si>
  <si>
    <t>Database Report 5</t>
  </si>
  <si>
    <t>S3915645</t>
  </si>
  <si>
    <t>cup@dmin312</t>
  </si>
  <si>
    <t>Database Report 6</t>
  </si>
  <si>
    <t>S3915646</t>
  </si>
  <si>
    <t>cup@dmin313</t>
  </si>
  <si>
    <t>Database Report 7</t>
  </si>
  <si>
    <t>S3915647</t>
  </si>
  <si>
    <t>cup@dmin314</t>
  </si>
  <si>
    <t>Database Report 8</t>
  </si>
  <si>
    <t>S3915648</t>
  </si>
  <si>
    <t>cup@dmin315</t>
  </si>
  <si>
    <t>Database Report 9</t>
  </si>
  <si>
    <t>S3915649</t>
  </si>
  <si>
    <t>cup@dmin316</t>
  </si>
  <si>
    <t>Database Report 10</t>
  </si>
  <si>
    <t>S3915650</t>
  </si>
  <si>
    <t>cup@dmin317</t>
  </si>
  <si>
    <t>Database Report 11</t>
  </si>
  <si>
    <t>S3915651</t>
  </si>
  <si>
    <t>cup@dmin318</t>
  </si>
  <si>
    <t>Database Report 12</t>
  </si>
  <si>
    <t>S3915652</t>
  </si>
  <si>
    <t>cup@dmin319</t>
  </si>
  <si>
    <t>Database Report 13</t>
  </si>
  <si>
    <t>S3915653</t>
  </si>
  <si>
    <t>cup@dmin320</t>
  </si>
  <si>
    <t>Database Report 14</t>
  </si>
  <si>
    <t>S3915654</t>
  </si>
  <si>
    <t>cup@dmin321</t>
  </si>
  <si>
    <t>Database Report 15</t>
  </si>
  <si>
    <t>S3915655</t>
  </si>
  <si>
    <t>cup@dmin322</t>
  </si>
  <si>
    <t>AHFS Consumer Medication Information</t>
  </si>
  <si>
    <t>APA PsycArticles</t>
  </si>
  <si>
    <t>APA PsycInfo</t>
  </si>
  <si>
    <t>Academic Search Ultimate</t>
  </si>
  <si>
    <t>American Antiquarian Society (AAS) Historical Periodicals Collection: Series 1</t>
  </si>
  <si>
    <t>American Antiquarian Society (AAS) Historical Periodicals Collection: Series 2</t>
  </si>
  <si>
    <t>American Antiquarian Society (AAS) Historical Periodicals Collection: Series 3</t>
  </si>
  <si>
    <t>American Antiquarian Society (AAS) Historical Periodicals Collection: Series 4</t>
  </si>
  <si>
    <t>American Antiquarian Society (AAS) Historical Periodicals Collection: Series 5</t>
  </si>
  <si>
    <t>Applied Science &amp; Technology Source</t>
  </si>
  <si>
    <t>Associated Press Video</t>
  </si>
  <si>
    <t>Children's Core Collection (H.W. Wilson)</t>
  </si>
  <si>
    <t>Complementary Index</t>
  </si>
  <si>
    <t>Criminal Justice Abstracts with Full Text</t>
  </si>
  <si>
    <t>Education Video Collection</t>
  </si>
  <si>
    <t>Environment Complete</t>
  </si>
  <si>
    <t>Fiction Core Collection (H.W. Wilson)</t>
  </si>
  <si>
    <t>Forbes Archive</t>
  </si>
  <si>
    <t>Gale Literature Resource Center</t>
  </si>
  <si>
    <t>GeoRef</t>
  </si>
  <si>
    <t>JSTOR Journals</t>
  </si>
  <si>
    <t>Library &amp; Information Science Source</t>
  </si>
  <si>
    <t>Library, Information Science &amp; Technology Abstracts</t>
  </si>
  <si>
    <t>MAS Reference eBook Collection</t>
  </si>
  <si>
    <t>MEDLINE Complete</t>
  </si>
  <si>
    <t>Mental Measurements Yearbook with Tests in Print</t>
  </si>
  <si>
    <t>Middle Search Reference eBook Collection</t>
  </si>
  <si>
    <t>Middle and Junior High Core Collection (H.W. Wilson)</t>
  </si>
  <si>
    <t>Newswires</t>
  </si>
  <si>
    <t>Nonfiction Core Collection (H.W. Wilson)</t>
  </si>
  <si>
    <t>Primary Search Reference eBook Collection</t>
  </si>
  <si>
    <t>Readers' Guide Retrospective: 1890-1982 (H.W. Wilson)</t>
  </si>
  <si>
    <t>Research Starters</t>
  </si>
  <si>
    <t>Science Reference Center</t>
  </si>
  <si>
    <t>Senior High Core Collection (H.W. Wilson)</t>
  </si>
  <si>
    <t>Topic Overviews Public Libraries</t>
  </si>
  <si>
    <t>eBook Business Collection (EBSCOhost)</t>
  </si>
  <si>
    <t>eBook Clinical Collection (EBSCOhost)</t>
  </si>
  <si>
    <t>eBook Community College Collection (EBSCOhost)</t>
  </si>
  <si>
    <t>eBook EngineeringCore (EBSCOhost)</t>
  </si>
  <si>
    <t>eBook History Collection (EBSCOhost)</t>
  </si>
  <si>
    <t>eBook Public Library Collection (EBSCOhost)</t>
  </si>
  <si>
    <t>eBook Religion Collection (EBSCOhost)</t>
  </si>
  <si>
    <t>eBook University Press Collection (EBSCOhost)</t>
  </si>
  <si>
    <t>Winter2021</t>
  </si>
  <si>
    <t>Searches only, no other data</t>
  </si>
  <si>
    <t>Data only available til April,  Searches only</t>
  </si>
  <si>
    <t>Coronavirus Research Database</t>
  </si>
  <si>
    <t>COUNTER DB Report 2</t>
  </si>
  <si>
    <t>6496CGV9</t>
  </si>
  <si>
    <t>ProQuest Preview Content</t>
  </si>
  <si>
    <t>Publicly Available Content Database</t>
  </si>
  <si>
    <t>COUNTER DB Report 3</t>
  </si>
  <si>
    <t>6496CGV10</t>
  </si>
  <si>
    <t>COUNTER DB Report 4</t>
  </si>
  <si>
    <t>6496CGV11</t>
  </si>
  <si>
    <t>COUNTER DB Report 5</t>
  </si>
  <si>
    <t>6496CGV12</t>
  </si>
  <si>
    <t>Research Library Content Database, Business, Health &amp; Medicine, History, Literature &amp; Language, Science &amp; Technology, Social Science, The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</si>
</sst>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0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1"/>
      <color indexed="9"/>
      <name val="Arial Narrow"/>
      <family val="2"/>
    </font>
    <font>
      <sz val="11"/>
      <color indexed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14"/>
      <name val="Arial Narrow"/>
      <family val="2"/>
    </font>
    <font>
      <b/>
      <sz val="12"/>
      <color theme="1"/>
      <name val="Arial Narrow"/>
      <family val="2"/>
    </font>
    <font>
      <b/>
      <i/>
      <sz val="11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7"/>
      <color theme="1"/>
      <name val="Arial Narrow"/>
      <family val="2"/>
    </font>
    <font>
      <sz val="8"/>
      <name val="Calibri"/>
      <family val="2"/>
    </font>
    <font>
      <sz val="7"/>
      <name val="Arial Narrow"/>
      <family val="2"/>
    </font>
    <font>
      <sz val="7"/>
      <name val="Arial Narrow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10"/>
      <color theme="1"/>
      <name val="Tahoma"/>
      <family val="2"/>
    </font>
    <font>
      <sz val="11"/>
      <name val="Arial Narrow"/>
      <family val="2"/>
    </font>
    <font>
      <sz val="7"/>
      <name val="Arial Narrow"/>
      <family val="2"/>
    </font>
    <font>
      <sz val="11"/>
      <color indexed="8"/>
      <name val="Calibri"/>
      <family val="2"/>
      <scheme val="minor"/>
    </font>
    <font>
      <sz val="11"/>
      <color indexed="8"/>
      <name val="Arial Narrow"/>
      <family val="2"/>
    </font>
    <font>
      <sz val="10"/>
      <name val="Arial"/>
      <family val="2"/>
    </font>
    <font>
      <sz val="11"/>
      <color rgb="FF454545"/>
      <name val="Arial Narrow"/>
      <family val="2"/>
    </font>
    <font>
      <sz val="11"/>
      <name val="Calibri"/>
      <family val="2"/>
    </font>
    <font>
      <sz val="11"/>
      <color rgb="FF111111"/>
      <name val="Arial Narrow"/>
      <family val="2"/>
    </font>
    <font>
      <b/>
      <sz val="1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0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3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20" applyNumberFormat="0" applyAlignment="0" applyProtection="0"/>
    <xf numFmtId="0" fontId="30" fillId="8" borderId="21" applyNumberFormat="0" applyAlignment="0" applyProtection="0"/>
    <xf numFmtId="0" fontId="31" fillId="8" borderId="20" applyNumberFormat="0" applyAlignment="0" applyProtection="0"/>
    <xf numFmtId="0" fontId="32" fillId="0" borderId="22" applyNumberFormat="0" applyFill="0" applyAlignment="0" applyProtection="0"/>
    <xf numFmtId="0" fontId="33" fillId="9" borderId="23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5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7" fillId="34" borderId="0" applyNumberFormat="0" applyBorder="0" applyAlignment="0" applyProtection="0"/>
    <xf numFmtId="0" fontId="1" fillId="0" borderId="0"/>
    <xf numFmtId="0" fontId="1" fillId="10" borderId="24" applyNumberFormat="0" applyFont="0" applyAlignment="0" applyProtection="0"/>
    <xf numFmtId="0" fontId="57" fillId="0" borderId="0"/>
    <xf numFmtId="0" fontId="60" fillId="0" borderId="0"/>
    <xf numFmtId="0" fontId="62" fillId="0" borderId="0" applyNumberFormat="0" applyFont="0" applyFill="0" applyBorder="0" applyAlignment="0" applyProtection="0"/>
    <xf numFmtId="0" fontId="62" fillId="0" borderId="0" applyNumberFormat="0" applyFont="0" applyFill="0" applyBorder="0" applyAlignment="0" applyProtection="0"/>
    <xf numFmtId="44" fontId="62" fillId="0" borderId="0" applyFont="0" applyFill="0" applyBorder="0" applyAlignment="0" applyProtection="0"/>
  </cellStyleXfs>
  <cellXfs count="205">
    <xf numFmtId="0" fontId="0" fillId="0" borderId="0" xfId="0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3" fillId="0" borderId="8" xfId="2" applyFont="1" applyFill="1" applyBorder="1" applyAlignment="1">
      <alignment horizontal="center" vertical="center" wrapText="1"/>
    </xf>
    <xf numFmtId="0" fontId="13" fillId="0" borderId="8" xfId="2" applyFont="1" applyFill="1" applyBorder="1" applyAlignment="1">
      <alignment horizontal="left" vertical="center" wrapText="1"/>
    </xf>
    <xf numFmtId="1" fontId="12" fillId="0" borderId="8" xfId="2" applyNumberFormat="1" applyFont="1" applyFill="1" applyBorder="1" applyAlignment="1" applyProtection="1">
      <alignment horizontal="center" vertical="center"/>
      <protection locked="0"/>
    </xf>
    <xf numFmtId="1" fontId="12" fillId="0" borderId="8" xfId="2" applyNumberFormat="1" applyFont="1" applyBorder="1" applyAlignment="1" applyProtection="1">
      <alignment horizontal="center" vertical="center"/>
      <protection locked="0"/>
    </xf>
    <xf numFmtId="3" fontId="12" fillId="0" borderId="8" xfId="2" applyNumberFormat="1" applyFont="1" applyFill="1" applyBorder="1" applyAlignment="1" applyProtection="1">
      <alignment horizontal="center" vertical="center"/>
      <protection locked="0"/>
    </xf>
    <xf numFmtId="0" fontId="13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Fill="1" applyAlignment="1">
      <alignment horizontal="left" vertical="center" wrapText="1"/>
    </xf>
    <xf numFmtId="3" fontId="18" fillId="0" borderId="8" xfId="2" applyNumberFormat="1" applyFont="1" applyFill="1" applyBorder="1" applyAlignment="1" applyProtection="1">
      <alignment horizontal="center" vertical="center"/>
      <protection locked="0"/>
    </xf>
    <xf numFmtId="0" fontId="17" fillId="0" borderId="8" xfId="2" applyFont="1" applyFill="1" applyBorder="1" applyAlignment="1">
      <alignment horizontal="left" vertical="center" wrapText="1"/>
    </xf>
    <xf numFmtId="0" fontId="17" fillId="0" borderId="8" xfId="2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15" xfId="2" applyFont="1" applyBorder="1" applyAlignment="1" applyProtection="1">
      <alignment horizontal="center" vertical="center" wrapText="1"/>
      <protection locked="0"/>
    </xf>
    <xf numFmtId="0" fontId="13" fillId="0" borderId="16" xfId="2" applyFont="1" applyBorder="1" applyAlignment="1">
      <alignment horizontal="center" vertical="center" wrapText="1"/>
    </xf>
    <xf numFmtId="3" fontId="13" fillId="0" borderId="9" xfId="2" applyNumberFormat="1" applyFont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3" fillId="0" borderId="11" xfId="2" applyFont="1" applyFill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2" applyFont="1" applyFill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 wrapText="1"/>
    </xf>
    <xf numFmtId="0" fontId="20" fillId="0" borderId="8" xfId="2087" applyFill="1" applyBorder="1" applyAlignment="1" applyProtection="1">
      <alignment horizontal="center" vertical="center" wrapText="1"/>
    </xf>
    <xf numFmtId="0" fontId="21" fillId="0" borderId="8" xfId="2087" applyFont="1" applyFill="1" applyBorder="1" applyAlignment="1" applyProtection="1">
      <alignment horizontal="center" vertical="center" wrapText="1"/>
    </xf>
    <xf numFmtId="0" fontId="19" fillId="0" borderId="8" xfId="2" applyFont="1" applyFill="1" applyBorder="1" applyAlignment="1">
      <alignment horizontal="center" vertical="center" wrapText="1"/>
    </xf>
    <xf numFmtId="3" fontId="12" fillId="0" borderId="8" xfId="2" applyNumberFormat="1" applyFont="1" applyFill="1" applyBorder="1" applyAlignment="1" applyProtection="1">
      <alignment horizontal="center" vertical="center"/>
      <protection locked="0"/>
    </xf>
    <xf numFmtId="1" fontId="12" fillId="0" borderId="8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38" fillId="0" borderId="0" xfId="2129" applyFo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164" fontId="38" fillId="0" borderId="0" xfId="1" applyNumberFormat="1" applyFont="1" applyAlignment="1">
      <alignment horizontal="center" vertical="center"/>
    </xf>
    <xf numFmtId="164" fontId="40" fillId="35" borderId="0" xfId="1" applyNumberFormat="1" applyFont="1" applyFill="1" applyAlignment="1">
      <alignment horizontal="center" vertical="center" wrapText="1"/>
    </xf>
    <xf numFmtId="164" fontId="15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 vertical="center"/>
    </xf>
    <xf numFmtId="0" fontId="4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left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vertical="center"/>
    </xf>
    <xf numFmtId="0" fontId="13" fillId="0" borderId="0" xfId="2" applyFont="1" applyFill="1" applyAlignment="1">
      <alignment vertical="center" wrapText="1"/>
    </xf>
    <xf numFmtId="0" fontId="20" fillId="0" borderId="0" xfId="2087" applyAlignment="1" applyProtection="1">
      <alignment wrapText="1"/>
    </xf>
    <xf numFmtId="0" fontId="42" fillId="0" borderId="0" xfId="0" applyFont="1" applyAlignment="1">
      <alignment wrapText="1"/>
    </xf>
    <xf numFmtId="3" fontId="12" fillId="0" borderId="8" xfId="2" applyNumberFormat="1" applyFont="1" applyBorder="1" applyAlignment="1" applyProtection="1">
      <alignment horizontal="center" vertical="center"/>
      <protection locked="0"/>
    </xf>
    <xf numFmtId="0" fontId="40" fillId="35" borderId="0" xfId="2129" applyFont="1" applyFill="1" applyAlignment="1">
      <alignment horizontal="right" vertical="center" wrapText="1"/>
    </xf>
    <xf numFmtId="0" fontId="38" fillId="35" borderId="0" xfId="2129" applyFont="1" applyFill="1" applyAlignment="1">
      <alignment horizontal="center" wrapText="1"/>
    </xf>
    <xf numFmtId="164" fontId="38" fillId="35" borderId="0" xfId="1" applyNumberFormat="1" applyFont="1" applyFill="1" applyAlignment="1">
      <alignment horizontal="center" wrapText="1"/>
    </xf>
    <xf numFmtId="0" fontId="15" fillId="0" borderId="0" xfId="0" applyFont="1" applyAlignment="1"/>
    <xf numFmtId="0" fontId="13" fillId="0" borderId="8" xfId="2" applyFont="1" applyFill="1" applyBorder="1" applyAlignment="1">
      <alignment horizontal="left" vertical="top" wrapText="1"/>
    </xf>
    <xf numFmtId="0" fontId="44" fillId="0" borderId="26" xfId="2" applyFont="1" applyFill="1" applyBorder="1" applyAlignment="1" applyProtection="1">
      <alignment horizontal="center" vertical="center" wrapText="1"/>
      <protection locked="0"/>
    </xf>
    <xf numFmtId="0" fontId="46" fillId="36" borderId="8" xfId="0" applyFont="1" applyFill="1" applyBorder="1" applyAlignment="1">
      <alignment horizontal="center" vertical="center" wrapText="1"/>
    </xf>
    <xf numFmtId="0" fontId="45" fillId="36" borderId="8" xfId="2" applyNumberFormat="1" applyFont="1" applyFill="1" applyBorder="1" applyAlignment="1">
      <alignment horizontal="center" vertical="center" wrapText="1"/>
    </xf>
    <xf numFmtId="0" fontId="45" fillId="36" borderId="8" xfId="2" applyNumberFormat="1" applyFont="1" applyFill="1" applyBorder="1" applyAlignment="1">
      <alignment horizontal="left" vertical="center" wrapText="1"/>
    </xf>
    <xf numFmtId="0" fontId="47" fillId="0" borderId="0" xfId="0" applyFont="1" applyAlignment="1">
      <alignment vertical="top"/>
    </xf>
    <xf numFmtId="0" fontId="20" fillId="0" borderId="0" xfId="2087" applyAlignment="1" applyProtection="1">
      <alignment horizontal="left" vertical="top"/>
    </xf>
    <xf numFmtId="0" fontId="19" fillId="0" borderId="0" xfId="0" applyFont="1" applyFill="1" applyBorder="1" applyAlignment="1">
      <alignment horizontal="center" vertical="center" wrapText="1"/>
    </xf>
    <xf numFmtId="0" fontId="48" fillId="0" borderId="13" xfId="2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3" fontId="12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50" fillId="38" borderId="8" xfId="0" applyFont="1" applyFill="1" applyBorder="1" applyAlignment="1" applyProtection="1">
      <alignment horizontal="center" vertical="top" wrapText="1" readingOrder="1"/>
      <protection locked="0"/>
    </xf>
    <xf numFmtId="0" fontId="51" fillId="0" borderId="8" xfId="0" applyFont="1" applyBorder="1" applyAlignment="1" applyProtection="1">
      <alignment horizontal="left" vertical="top" wrapText="1" readingOrder="1"/>
      <protection locked="0"/>
    </xf>
    <xf numFmtId="0" fontId="51" fillId="0" borderId="8" xfId="0" applyFont="1" applyBorder="1" applyAlignment="1" applyProtection="1">
      <alignment horizontal="center" vertical="top" wrapText="1" readingOrder="1"/>
      <protection locked="0"/>
    </xf>
    <xf numFmtId="0" fontId="51" fillId="0" borderId="8" xfId="0" applyFont="1" applyBorder="1" applyAlignment="1" applyProtection="1">
      <alignment vertical="top" wrapText="1" readingOrder="1"/>
      <protection locked="0"/>
    </xf>
    <xf numFmtId="0" fontId="52" fillId="0" borderId="0" xfId="0" applyFont="1"/>
    <xf numFmtId="0" fontId="46" fillId="37" borderId="8" xfId="0" applyFont="1" applyFill="1" applyBorder="1" applyAlignment="1">
      <alignment horizontal="center" vertical="center" wrapText="1"/>
    </xf>
    <xf numFmtId="0" fontId="45" fillId="37" borderId="8" xfId="2" applyNumberFormat="1" applyFont="1" applyFill="1" applyBorder="1" applyAlignment="1">
      <alignment horizontal="center" vertical="center" wrapText="1"/>
    </xf>
    <xf numFmtId="0" fontId="45" fillId="37" borderId="8" xfId="2" applyNumberFormat="1" applyFont="1" applyFill="1" applyBorder="1" applyAlignment="1">
      <alignment horizontal="left" vertical="center" wrapText="1"/>
    </xf>
    <xf numFmtId="0" fontId="49" fillId="0" borderId="8" xfId="2" applyFont="1" applyFill="1" applyBorder="1" applyAlignment="1">
      <alignment horizontal="center" vertical="center" wrapText="1"/>
    </xf>
    <xf numFmtId="0" fontId="49" fillId="0" borderId="8" xfId="2087" applyFont="1" applyFill="1" applyBorder="1" applyAlignment="1" applyProtection="1">
      <alignment horizontal="center" vertical="center" wrapText="1"/>
    </xf>
    <xf numFmtId="0" fontId="49" fillId="0" borderId="8" xfId="0" applyFont="1" applyFill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44" fillId="0" borderId="28" xfId="2" applyFont="1" applyFill="1" applyBorder="1" applyAlignment="1" applyProtection="1">
      <alignment horizontal="center" vertical="center" wrapText="1"/>
      <protection locked="0"/>
    </xf>
    <xf numFmtId="0" fontId="13" fillId="0" borderId="16" xfId="2" applyFont="1" applyFill="1" applyBorder="1" applyAlignment="1">
      <alignment horizontal="left" vertical="center" wrapText="1"/>
    </xf>
    <xf numFmtId="0" fontId="12" fillId="0" borderId="15" xfId="2" applyFont="1" applyBorder="1" applyAlignment="1" applyProtection="1">
      <alignment horizontal="center" vertical="center" wrapText="1"/>
      <protection locked="0"/>
    </xf>
    <xf numFmtId="3" fontId="12" fillId="0" borderId="14" xfId="0" applyNumberFormat="1" applyFont="1" applyFill="1" applyBorder="1" applyAlignment="1" applyProtection="1">
      <alignment horizontal="center" vertical="center"/>
      <protection locked="0"/>
    </xf>
    <xf numFmtId="3" fontId="12" fillId="0" borderId="27" xfId="0" applyNumberFormat="1" applyFont="1" applyFill="1" applyBorder="1" applyAlignment="1" applyProtection="1">
      <alignment horizontal="center" vertical="center"/>
      <protection locked="0"/>
    </xf>
    <xf numFmtId="0" fontId="13" fillId="0" borderId="15" xfId="2" applyFont="1" applyFill="1" applyBorder="1" applyAlignment="1">
      <alignment vertical="center" wrapText="1"/>
    </xf>
    <xf numFmtId="0" fontId="20" fillId="0" borderId="15" xfId="2087" applyBorder="1" applyAlignment="1" applyProtection="1">
      <alignment horizontal="center" vertical="center" wrapText="1"/>
    </xf>
    <xf numFmtId="0" fontId="20" fillId="0" borderId="0" xfId="2087" applyAlignment="1" applyProtection="1">
      <alignment vertical="top"/>
    </xf>
    <xf numFmtId="3" fontId="55" fillId="0" borderId="13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/>
    <xf numFmtId="3" fontId="12" fillId="0" borderId="9" xfId="2" applyNumberFormat="1" applyFont="1" applyFill="1" applyBorder="1" applyAlignment="1" applyProtection="1">
      <alignment horizontal="center" vertical="center"/>
      <protection locked="0"/>
    </xf>
    <xf numFmtId="1" fontId="12" fillId="0" borderId="9" xfId="2" applyNumberFormat="1" applyFont="1" applyBorder="1" applyAlignment="1" applyProtection="1">
      <alignment horizontal="center" vertical="center"/>
      <protection locked="0"/>
    </xf>
    <xf numFmtId="3" fontId="18" fillId="0" borderId="9" xfId="2" applyNumberFormat="1" applyFont="1" applyFill="1" applyBorder="1" applyAlignment="1" applyProtection="1">
      <alignment horizontal="center" vertical="center"/>
      <protection locked="0"/>
    </xf>
    <xf numFmtId="1" fontId="12" fillId="0" borderId="9" xfId="2" applyNumberFormat="1" applyFont="1" applyFill="1" applyBorder="1" applyAlignment="1" applyProtection="1">
      <alignment horizontal="center" vertical="center"/>
      <protection locked="0"/>
    </xf>
    <xf numFmtId="3" fontId="52" fillId="0" borderId="31" xfId="0" applyNumberFormat="1" applyFont="1" applyBorder="1" applyAlignment="1">
      <alignment horizontal="center" vertical="center"/>
    </xf>
    <xf numFmtId="3" fontId="12" fillId="0" borderId="8" xfId="2" applyNumberFormat="1" applyFont="1" applyBorder="1" applyAlignment="1" applyProtection="1">
      <alignment horizontal="center" vertical="center"/>
    </xf>
    <xf numFmtId="3" fontId="12" fillId="0" borderId="13" xfId="0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54" fillId="0" borderId="8" xfId="0" applyFont="1" applyFill="1" applyBorder="1" applyAlignment="1">
      <alignment horizontal="center" vertical="center" wrapText="1"/>
    </xf>
    <xf numFmtId="0" fontId="54" fillId="0" borderId="8" xfId="2" applyFont="1" applyFill="1" applyBorder="1" applyAlignment="1">
      <alignment horizontal="center" vertical="center" wrapText="1"/>
    </xf>
    <xf numFmtId="0" fontId="53" fillId="0" borderId="8" xfId="2" applyFont="1" applyFill="1" applyBorder="1" applyAlignment="1">
      <alignment horizontal="left" vertical="center" wrapText="1"/>
    </xf>
    <xf numFmtId="0" fontId="56" fillId="0" borderId="8" xfId="2" applyFont="1" applyFill="1" applyBorder="1" applyAlignment="1">
      <alignment horizontal="center" vertical="center" wrapText="1"/>
    </xf>
    <xf numFmtId="3" fontId="55" fillId="0" borderId="8" xfId="2" applyNumberFormat="1" applyFont="1" applyFill="1" applyBorder="1" applyAlignment="1" applyProtection="1">
      <alignment horizontal="center" vertical="center"/>
      <protection locked="0"/>
    </xf>
    <xf numFmtId="1" fontId="53" fillId="0" borderId="9" xfId="2" applyNumberFormat="1" applyFont="1" applyBorder="1" applyAlignment="1">
      <alignment horizontal="center" vertical="center"/>
    </xf>
    <xf numFmtId="0" fontId="53" fillId="0" borderId="11" xfId="2" applyFont="1" applyFill="1" applyBorder="1" applyAlignment="1">
      <alignment horizontal="center" vertical="center" wrapText="1"/>
    </xf>
    <xf numFmtId="0" fontId="53" fillId="0" borderId="9" xfId="2" applyFont="1" applyFill="1" applyBorder="1" applyAlignment="1">
      <alignment horizontal="left" vertical="center" wrapText="1"/>
    </xf>
    <xf numFmtId="3" fontId="53" fillId="0" borderId="9" xfId="2" applyNumberFormat="1" applyFont="1" applyFill="1" applyBorder="1" applyAlignment="1" applyProtection="1">
      <alignment horizontal="center" vertical="center"/>
      <protection locked="0"/>
    </xf>
    <xf numFmtId="0" fontId="20" fillId="0" borderId="0" xfId="2087" applyAlignment="1" applyProtection="1">
      <alignment horizontal="center" vertical="center" wrapText="1"/>
    </xf>
    <xf numFmtId="0" fontId="20" fillId="0" borderId="0" xfId="2087" applyAlignment="1" applyProtection="1">
      <alignment vertical="top" wrapText="1"/>
    </xf>
    <xf numFmtId="0" fontId="19" fillId="0" borderId="9" xfId="0" applyFont="1" applyFill="1" applyBorder="1" applyAlignment="1">
      <alignment horizontal="center" vertical="center" wrapText="1"/>
    </xf>
    <xf numFmtId="3" fontId="12" fillId="0" borderId="11" xfId="2" applyNumberFormat="1" applyFont="1" applyFill="1" applyBorder="1" applyAlignment="1" applyProtection="1">
      <alignment horizontal="center" vertical="center"/>
      <protection locked="0"/>
    </xf>
    <xf numFmtId="165" fontId="38" fillId="0" borderId="8" xfId="2131" applyNumberFormat="1" applyFont="1" applyBorder="1" applyAlignment="1">
      <alignment horizontal="center" vertical="center"/>
    </xf>
    <xf numFmtId="3" fontId="12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20" fillId="36" borderId="8" xfId="2087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58" fillId="0" borderId="8" xfId="2" applyNumberFormat="1" applyFont="1" applyFill="1" applyBorder="1" applyAlignment="1" applyProtection="1">
      <alignment horizontal="center" vertical="center"/>
      <protection locked="0"/>
    </xf>
    <xf numFmtId="3" fontId="55" fillId="0" borderId="11" xfId="2" applyNumberFormat="1" applyFont="1" applyFill="1" applyBorder="1" applyAlignment="1" applyProtection="1">
      <alignment horizontal="center" vertical="center"/>
      <protection locked="0"/>
    </xf>
    <xf numFmtId="3" fontId="18" fillId="0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0" fontId="61" fillId="0" borderId="8" xfId="2132" applyFont="1" applyBorder="1" applyAlignment="1">
      <alignment horizontal="center" vertical="center"/>
    </xf>
    <xf numFmtId="0" fontId="0" fillId="0" borderId="8" xfId="2133" applyNumberFormat="1" applyFont="1" applyFill="1" applyBorder="1" applyAlignment="1">
      <alignment horizontal="center" vertical="center"/>
    </xf>
    <xf numFmtId="3" fontId="18" fillId="0" borderId="13" xfId="2" applyNumberFormat="1" applyFont="1" applyFill="1" applyBorder="1" applyAlignment="1" applyProtection="1">
      <alignment horizontal="center" vertical="center"/>
      <protection locked="0"/>
    </xf>
    <xf numFmtId="0" fontId="12" fillId="0" borderId="8" xfId="213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3" fontId="63" fillId="0" borderId="33" xfId="2131" applyNumberFormat="1" applyFont="1" applyBorder="1" applyAlignment="1">
      <alignment horizontal="center" vertical="center"/>
    </xf>
    <xf numFmtId="3" fontId="63" fillId="0" borderId="34" xfId="2131" applyNumberFormat="1" applyFont="1" applyBorder="1" applyAlignment="1">
      <alignment horizontal="center" vertical="center"/>
    </xf>
    <xf numFmtId="3" fontId="52" fillId="0" borderId="6" xfId="0" applyNumberFormat="1" applyFont="1" applyBorder="1" applyAlignment="1">
      <alignment horizontal="center" vertical="center"/>
    </xf>
    <xf numFmtId="3" fontId="13" fillId="0" borderId="35" xfId="2" applyNumberFormat="1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43" fillId="0" borderId="13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64" fillId="0" borderId="0" xfId="0" applyFont="1" applyAlignment="1">
      <alignment wrapText="1"/>
    </xf>
    <xf numFmtId="0" fontId="20" fillId="37" borderId="8" xfId="2087" applyFill="1" applyBorder="1" applyAlignment="1" applyProtection="1">
      <alignment horizontal="center" vertical="center" wrapText="1"/>
    </xf>
    <xf numFmtId="0" fontId="0" fillId="0" borderId="0" xfId="2133" applyNumberFormat="1" applyFont="1" applyFill="1" applyBorder="1" applyAlignment="1">
      <alignment horizontal="center" vertical="center"/>
    </xf>
    <xf numFmtId="3" fontId="6" fillId="0" borderId="8" xfId="2" applyNumberFormat="1" applyFont="1" applyFill="1" applyBorder="1" applyAlignment="1" applyProtection="1">
      <alignment horizontal="center" vertical="center"/>
      <protection locked="0"/>
    </xf>
    <xf numFmtId="3" fontId="12" fillId="0" borderId="6" xfId="0" applyNumberFormat="1" applyFont="1" applyBorder="1" applyAlignment="1">
      <alignment horizontal="center" vertical="center"/>
    </xf>
    <xf numFmtId="0" fontId="65" fillId="0" borderId="8" xfId="0" applyFont="1" applyFill="1" applyBorder="1" applyAlignment="1">
      <alignment horizontal="center" vertical="center"/>
    </xf>
    <xf numFmtId="0" fontId="59" fillId="0" borderId="8" xfId="2" applyFont="1" applyFill="1" applyBorder="1" applyAlignment="1">
      <alignment horizontal="center" vertical="center" wrapText="1"/>
    </xf>
    <xf numFmtId="0" fontId="59" fillId="0" borderId="8" xfId="2087" applyFont="1" applyFill="1" applyBorder="1" applyAlignment="1" applyProtection="1">
      <alignment horizontal="center" vertical="center" wrapText="1"/>
    </xf>
    <xf numFmtId="0" fontId="0" fillId="0" borderId="0" xfId="0"/>
    <xf numFmtId="0" fontId="47" fillId="0" borderId="0" xfId="0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/>
    </xf>
    <xf numFmtId="44" fontId="12" fillId="0" borderId="0" xfId="2135" applyFont="1" applyAlignment="1">
      <alignment horizontal="center" vertical="center"/>
    </xf>
    <xf numFmtId="1" fontId="12" fillId="0" borderId="0" xfId="0" applyNumberFormat="1" applyFont="1" applyAlignment="1" applyProtection="1">
      <alignment horizontal="center" vertical="center"/>
      <protection locked="0"/>
    </xf>
    <xf numFmtId="3" fontId="13" fillId="0" borderId="8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>
      <alignment horizontal="center" vertical="center" wrapText="1"/>
    </xf>
    <xf numFmtId="3" fontId="12" fillId="0" borderId="29" xfId="0" applyNumberFormat="1" applyFont="1" applyFill="1" applyBorder="1" applyAlignment="1" applyProtection="1">
      <alignment horizontal="center" vertical="center"/>
      <protection locked="0"/>
    </xf>
    <xf numFmtId="0" fontId="52" fillId="0" borderId="0" xfId="0" applyFont="1" applyAlignment="1">
      <alignment horizontal="center" vertical="center" wrapText="1"/>
    </xf>
    <xf numFmtId="0" fontId="66" fillId="0" borderId="11" xfId="2" applyFont="1" applyFill="1" applyBorder="1" applyAlignment="1">
      <alignment horizontal="center" vertical="center" wrapText="1"/>
    </xf>
    <xf numFmtId="0" fontId="66" fillId="0" borderId="9" xfId="2" applyFont="1" applyFill="1" applyBorder="1" applyAlignment="1">
      <alignment horizontal="left" vertical="center" wrapText="1"/>
    </xf>
    <xf numFmtId="0" fontId="59" fillId="0" borderId="8" xfId="0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top"/>
    </xf>
    <xf numFmtId="0" fontId="10" fillId="2" borderId="0" xfId="2" applyFont="1" applyFill="1" applyBorder="1" applyAlignment="1">
      <alignment horizontal="center" vertical="top"/>
    </xf>
    <xf numFmtId="3" fontId="13" fillId="3" borderId="7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0" fillId="0" borderId="0" xfId="0"/>
    <xf numFmtId="0" fontId="13" fillId="0" borderId="0" xfId="2" applyFont="1" applyFill="1" applyAlignment="1">
      <alignment horizontal="left" vertical="center" wrapText="1"/>
    </xf>
    <xf numFmtId="0" fontId="13" fillId="3" borderId="2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2" fillId="0" borderId="29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50" fillId="0" borderId="8" xfId="0" applyFont="1" applyBorder="1" applyAlignment="1" applyProtection="1">
      <alignment horizontal="center" vertical="top" wrapText="1" readingOrder="1"/>
      <protection locked="0"/>
    </xf>
    <xf numFmtId="0" fontId="0" fillId="0" borderId="8" xfId="0" applyBorder="1" applyAlignment="1" applyProtection="1">
      <alignment vertical="top" wrapText="1"/>
      <protection locked="0"/>
    </xf>
  </cellXfs>
  <cellStyles count="2136">
    <cellStyle name="20% - Accent1" xfId="2106" builtinId="30" customBuiltin="1"/>
    <cellStyle name="20% - Accent2" xfId="2110" builtinId="34" customBuiltin="1"/>
    <cellStyle name="20% - Accent3" xfId="2114" builtinId="38" customBuiltin="1"/>
    <cellStyle name="20% - Accent4" xfId="2118" builtinId="42" customBuiltin="1"/>
    <cellStyle name="20% - Accent5" xfId="2122" builtinId="46" customBuiltin="1"/>
    <cellStyle name="20% - Accent6" xfId="2126" builtinId="50" customBuiltin="1"/>
    <cellStyle name="40% - Accent1" xfId="2107" builtinId="31" customBuiltin="1"/>
    <cellStyle name="40% - Accent2" xfId="2111" builtinId="35" customBuiltin="1"/>
    <cellStyle name="40% - Accent3" xfId="2115" builtinId="39" customBuiltin="1"/>
    <cellStyle name="40% - Accent4" xfId="2119" builtinId="43" customBuiltin="1"/>
    <cellStyle name="40% - Accent5" xfId="2123" builtinId="47" customBuiltin="1"/>
    <cellStyle name="40% - Accent6" xfId="2127" builtinId="51" customBuiltin="1"/>
    <cellStyle name="60% - Accent1" xfId="2108" builtinId="32" customBuiltin="1"/>
    <cellStyle name="60% - Accent2" xfId="2112" builtinId="36" customBuiltin="1"/>
    <cellStyle name="60% - Accent3" xfId="2116" builtinId="40" customBuiltin="1"/>
    <cellStyle name="60% - Accent4" xfId="2120" builtinId="44" customBuiltin="1"/>
    <cellStyle name="60% - Accent5" xfId="2124" builtinId="48" customBuiltin="1"/>
    <cellStyle name="60% - Accent6" xfId="2128" builtinId="52" customBuiltin="1"/>
    <cellStyle name="Accent1" xfId="2105" builtinId="29" customBuiltin="1"/>
    <cellStyle name="Accent2" xfId="2109" builtinId="33" customBuiltin="1"/>
    <cellStyle name="Accent3" xfId="2113" builtinId="37" customBuiltin="1"/>
    <cellStyle name="Accent4" xfId="2117" builtinId="41" customBuiltin="1"/>
    <cellStyle name="Accent5" xfId="2121" builtinId="45" customBuiltin="1"/>
    <cellStyle name="Accent6" xfId="2125" builtinId="49" customBuiltin="1"/>
    <cellStyle name="Bad" xfId="2095" builtinId="27" customBuiltin="1"/>
    <cellStyle name="Calculation" xfId="2099" builtinId="22" customBuiltin="1"/>
    <cellStyle name="Check Cell" xfId="2101" builtinId="23" customBuiltin="1"/>
    <cellStyle name="Comma" xfId="1" builtinId="3"/>
    <cellStyle name="Comma 2" xfId="3" xr:uid="{00000000-0005-0000-0000-00001C000000}"/>
    <cellStyle name="Comma 2 2" xfId="36" xr:uid="{00000000-0005-0000-0000-00001D000000}"/>
    <cellStyle name="Comma 2 3" xfId="120" xr:uid="{00000000-0005-0000-0000-00001E000000}"/>
    <cellStyle name="Comma 5" xfId="2088" xr:uid="{00000000-0005-0000-0000-00001F000000}"/>
    <cellStyle name="Currency" xfId="2135" builtinId="4"/>
    <cellStyle name="Explanatory Text" xfId="2103" builtinId="53" customBuiltin="1"/>
    <cellStyle name="Good" xfId="2094" builtinId="26" customBuiltin="1"/>
    <cellStyle name="Heading 1" xfId="2090" builtinId="16" customBuiltin="1"/>
    <cellStyle name="Heading 2" xfId="2091" builtinId="17" customBuiltin="1"/>
    <cellStyle name="Heading 3" xfId="2092" builtinId="18" customBuiltin="1"/>
    <cellStyle name="Heading 4" xfId="2093" builtinId="19" customBuiltin="1"/>
    <cellStyle name="Hyperlink" xfId="2087" builtinId="8"/>
    <cellStyle name="Input" xfId="2097" builtinId="20" customBuiltin="1"/>
    <cellStyle name="Linked Cell" xfId="2100" builtinId="24" customBuiltin="1"/>
    <cellStyle name="Neutral" xfId="2096" builtinId="28" customBuiltin="1"/>
    <cellStyle name="Normal" xfId="0" builtinId="0"/>
    <cellStyle name="Normal 10" xfId="14" xr:uid="{00000000-0005-0000-0000-00002B000000}"/>
    <cellStyle name="Normal 11" xfId="15" xr:uid="{00000000-0005-0000-0000-00002C000000}"/>
    <cellStyle name="Normal 12" xfId="2129" xr:uid="{00000000-0005-0000-0000-00002D000000}"/>
    <cellStyle name="Normal 12 10" xfId="262" xr:uid="{00000000-0005-0000-0000-00002E000000}"/>
    <cellStyle name="Normal 12 11" xfId="290" xr:uid="{00000000-0005-0000-0000-00002F000000}"/>
    <cellStyle name="Normal 12 12" xfId="318" xr:uid="{00000000-0005-0000-0000-000030000000}"/>
    <cellStyle name="Normal 12 13" xfId="346" xr:uid="{00000000-0005-0000-0000-000031000000}"/>
    <cellStyle name="Normal 12 14" xfId="374" xr:uid="{00000000-0005-0000-0000-000032000000}"/>
    <cellStyle name="Normal 12 15" xfId="402" xr:uid="{00000000-0005-0000-0000-000033000000}"/>
    <cellStyle name="Normal 12 16" xfId="430" xr:uid="{00000000-0005-0000-0000-000034000000}"/>
    <cellStyle name="Normal 12 17" xfId="458" xr:uid="{00000000-0005-0000-0000-000035000000}"/>
    <cellStyle name="Normal 12 18" xfId="486" xr:uid="{00000000-0005-0000-0000-000036000000}"/>
    <cellStyle name="Normal 12 19" xfId="514" xr:uid="{00000000-0005-0000-0000-000037000000}"/>
    <cellStyle name="Normal 12 2" xfId="118" xr:uid="{00000000-0005-0000-0000-000038000000}"/>
    <cellStyle name="Normal 12 20" xfId="542" xr:uid="{00000000-0005-0000-0000-000039000000}"/>
    <cellStyle name="Normal 12 21" xfId="570" xr:uid="{00000000-0005-0000-0000-00003A000000}"/>
    <cellStyle name="Normal 12 22" xfId="598" xr:uid="{00000000-0005-0000-0000-00003B000000}"/>
    <cellStyle name="Normal 12 23" xfId="626" xr:uid="{00000000-0005-0000-0000-00003C000000}"/>
    <cellStyle name="Normal 12 24" xfId="654" xr:uid="{00000000-0005-0000-0000-00003D000000}"/>
    <cellStyle name="Normal 12 25" xfId="682" xr:uid="{00000000-0005-0000-0000-00003E000000}"/>
    <cellStyle name="Normal 12 26" xfId="710" xr:uid="{00000000-0005-0000-0000-00003F000000}"/>
    <cellStyle name="Normal 12 27" xfId="738" xr:uid="{00000000-0005-0000-0000-000040000000}"/>
    <cellStyle name="Normal 12 28" xfId="766" xr:uid="{00000000-0005-0000-0000-000041000000}"/>
    <cellStyle name="Normal 12 29" xfId="794" xr:uid="{00000000-0005-0000-0000-000042000000}"/>
    <cellStyle name="Normal 12 3" xfId="138" xr:uid="{00000000-0005-0000-0000-000043000000}"/>
    <cellStyle name="Normal 12 30" xfId="822" xr:uid="{00000000-0005-0000-0000-000044000000}"/>
    <cellStyle name="Normal 12 31" xfId="850" xr:uid="{00000000-0005-0000-0000-000045000000}"/>
    <cellStyle name="Normal 12 32" xfId="878" xr:uid="{00000000-0005-0000-0000-000046000000}"/>
    <cellStyle name="Normal 12 33" xfId="905" xr:uid="{00000000-0005-0000-0000-000047000000}"/>
    <cellStyle name="Normal 12 34" xfId="933" xr:uid="{00000000-0005-0000-0000-000048000000}"/>
    <cellStyle name="Normal 12 35" xfId="961" xr:uid="{00000000-0005-0000-0000-000049000000}"/>
    <cellStyle name="Normal 12 36" xfId="989" xr:uid="{00000000-0005-0000-0000-00004A000000}"/>
    <cellStyle name="Normal 12 37" xfId="1017" xr:uid="{00000000-0005-0000-0000-00004B000000}"/>
    <cellStyle name="Normal 12 38" xfId="1133" xr:uid="{00000000-0005-0000-0000-00004C000000}"/>
    <cellStyle name="Normal 12 39" xfId="1147" xr:uid="{00000000-0005-0000-0000-00004D000000}"/>
    <cellStyle name="Normal 12 4" xfId="43" xr:uid="{00000000-0005-0000-0000-00004E000000}"/>
    <cellStyle name="Normal 12 40" xfId="1022" xr:uid="{00000000-0005-0000-0000-00004F000000}"/>
    <cellStyle name="Normal 12 41" xfId="1123" xr:uid="{00000000-0005-0000-0000-000050000000}"/>
    <cellStyle name="Normal 12 42" xfId="1157" xr:uid="{00000000-0005-0000-0000-000051000000}"/>
    <cellStyle name="Normal 12 43" xfId="1253" xr:uid="{00000000-0005-0000-0000-000052000000}"/>
    <cellStyle name="Normal 12 44" xfId="1283" xr:uid="{00000000-0005-0000-0000-000053000000}"/>
    <cellStyle name="Normal 12 45" xfId="1258" xr:uid="{00000000-0005-0000-0000-000054000000}"/>
    <cellStyle name="Normal 12 46" xfId="1214" xr:uid="{00000000-0005-0000-0000-000055000000}"/>
    <cellStyle name="Normal 12 47" xfId="1370" xr:uid="{00000000-0005-0000-0000-000056000000}"/>
    <cellStyle name="Normal 12 48" xfId="1449" xr:uid="{00000000-0005-0000-0000-000057000000}"/>
    <cellStyle name="Normal 12 49" xfId="1519" xr:uid="{00000000-0005-0000-0000-000058000000}"/>
    <cellStyle name="Normal 12 5" xfId="96" xr:uid="{00000000-0005-0000-0000-000059000000}"/>
    <cellStyle name="Normal 12 50" xfId="1597" xr:uid="{00000000-0005-0000-0000-00005A000000}"/>
    <cellStyle name="Normal 12 51" xfId="1666" xr:uid="{00000000-0005-0000-0000-00005B000000}"/>
    <cellStyle name="Normal 12 52" xfId="1748" xr:uid="{00000000-0005-0000-0000-00005C000000}"/>
    <cellStyle name="Normal 12 53" xfId="1821" xr:uid="{00000000-0005-0000-0000-00005D000000}"/>
    <cellStyle name="Normal 12 54" xfId="1894" xr:uid="{00000000-0005-0000-0000-00005E000000}"/>
    <cellStyle name="Normal 12 55" xfId="1965" xr:uid="{00000000-0005-0000-0000-00005F000000}"/>
    <cellStyle name="Normal 12 56" xfId="2036" xr:uid="{00000000-0005-0000-0000-000060000000}"/>
    <cellStyle name="Normal 12 6" xfId="148" xr:uid="{00000000-0005-0000-0000-000061000000}"/>
    <cellStyle name="Normal 12 7" xfId="178" xr:uid="{00000000-0005-0000-0000-000062000000}"/>
    <cellStyle name="Normal 12 8" xfId="206" xr:uid="{00000000-0005-0000-0000-000063000000}"/>
    <cellStyle name="Normal 12 9" xfId="234" xr:uid="{00000000-0005-0000-0000-000064000000}"/>
    <cellStyle name="Normal 13" xfId="1352" xr:uid="{00000000-0005-0000-0000-000065000000}"/>
    <cellStyle name="Normal 13 10" xfId="287" xr:uid="{00000000-0005-0000-0000-000066000000}"/>
    <cellStyle name="Normal 13 11" xfId="315" xr:uid="{00000000-0005-0000-0000-000067000000}"/>
    <cellStyle name="Normal 13 12" xfId="343" xr:uid="{00000000-0005-0000-0000-000068000000}"/>
    <cellStyle name="Normal 13 13" xfId="371" xr:uid="{00000000-0005-0000-0000-000069000000}"/>
    <cellStyle name="Normal 13 14" xfId="399" xr:uid="{00000000-0005-0000-0000-00006A000000}"/>
    <cellStyle name="Normal 13 15" xfId="427" xr:uid="{00000000-0005-0000-0000-00006B000000}"/>
    <cellStyle name="Normal 13 16" xfId="455" xr:uid="{00000000-0005-0000-0000-00006C000000}"/>
    <cellStyle name="Normal 13 17" xfId="483" xr:uid="{00000000-0005-0000-0000-00006D000000}"/>
    <cellStyle name="Normal 13 18" xfId="511" xr:uid="{00000000-0005-0000-0000-00006E000000}"/>
    <cellStyle name="Normal 13 19" xfId="539" xr:uid="{00000000-0005-0000-0000-00006F000000}"/>
    <cellStyle name="Normal 13 2" xfId="48" xr:uid="{00000000-0005-0000-0000-000070000000}"/>
    <cellStyle name="Normal 13 2 10" xfId="1977" xr:uid="{00000000-0005-0000-0000-000071000000}"/>
    <cellStyle name="Normal 13 2 11" xfId="2047" xr:uid="{00000000-0005-0000-0000-000072000000}"/>
    <cellStyle name="Normal 13 2 2" xfId="1381" xr:uid="{00000000-0005-0000-0000-000073000000}"/>
    <cellStyle name="Normal 13 2 3" xfId="1462" xr:uid="{00000000-0005-0000-0000-000074000000}"/>
    <cellStyle name="Normal 13 2 4" xfId="1531" xr:uid="{00000000-0005-0000-0000-000075000000}"/>
    <cellStyle name="Normal 13 2 5" xfId="1609" xr:uid="{00000000-0005-0000-0000-000076000000}"/>
    <cellStyle name="Normal 13 2 6" xfId="1677" xr:uid="{00000000-0005-0000-0000-000077000000}"/>
    <cellStyle name="Normal 13 2 7" xfId="1760" xr:uid="{00000000-0005-0000-0000-000078000000}"/>
    <cellStyle name="Normal 13 2 8" xfId="1833" xr:uid="{00000000-0005-0000-0000-000079000000}"/>
    <cellStyle name="Normal 13 2 9" xfId="1907" xr:uid="{00000000-0005-0000-0000-00007A000000}"/>
    <cellStyle name="Normal 13 20" xfId="567" xr:uid="{00000000-0005-0000-0000-00007B000000}"/>
    <cellStyle name="Normal 13 21" xfId="595" xr:uid="{00000000-0005-0000-0000-00007C000000}"/>
    <cellStyle name="Normal 13 22" xfId="623" xr:uid="{00000000-0005-0000-0000-00007D000000}"/>
    <cellStyle name="Normal 13 23" xfId="651" xr:uid="{00000000-0005-0000-0000-00007E000000}"/>
    <cellStyle name="Normal 13 24" xfId="679" xr:uid="{00000000-0005-0000-0000-00007F000000}"/>
    <cellStyle name="Normal 13 25" xfId="707" xr:uid="{00000000-0005-0000-0000-000080000000}"/>
    <cellStyle name="Normal 13 26" xfId="735" xr:uid="{00000000-0005-0000-0000-000081000000}"/>
    <cellStyle name="Normal 13 27" xfId="763" xr:uid="{00000000-0005-0000-0000-000082000000}"/>
    <cellStyle name="Normal 13 28" xfId="791" xr:uid="{00000000-0005-0000-0000-000083000000}"/>
    <cellStyle name="Normal 13 29" xfId="819" xr:uid="{00000000-0005-0000-0000-000084000000}"/>
    <cellStyle name="Normal 13 3" xfId="75" xr:uid="{00000000-0005-0000-0000-000085000000}"/>
    <cellStyle name="Normal 13 3 10" xfId="1999" xr:uid="{00000000-0005-0000-0000-000086000000}"/>
    <cellStyle name="Normal 13 3 11" xfId="2069" xr:uid="{00000000-0005-0000-0000-000087000000}"/>
    <cellStyle name="Normal 13 3 2" xfId="1403" xr:uid="{00000000-0005-0000-0000-000088000000}"/>
    <cellStyle name="Normal 13 3 3" xfId="1484" xr:uid="{00000000-0005-0000-0000-000089000000}"/>
    <cellStyle name="Normal 13 3 4" xfId="1553" xr:uid="{00000000-0005-0000-0000-00008A000000}"/>
    <cellStyle name="Normal 13 3 5" xfId="1631" xr:uid="{00000000-0005-0000-0000-00008B000000}"/>
    <cellStyle name="Normal 13 3 6" xfId="1699" xr:uid="{00000000-0005-0000-0000-00008C000000}"/>
    <cellStyle name="Normal 13 3 7" xfId="1782" xr:uid="{00000000-0005-0000-0000-00008D000000}"/>
    <cellStyle name="Normal 13 3 8" xfId="1855" xr:uid="{00000000-0005-0000-0000-00008E000000}"/>
    <cellStyle name="Normal 13 3 9" xfId="1929" xr:uid="{00000000-0005-0000-0000-00008F000000}"/>
    <cellStyle name="Normal 13 30" xfId="847" xr:uid="{00000000-0005-0000-0000-000090000000}"/>
    <cellStyle name="Normal 13 31" xfId="875" xr:uid="{00000000-0005-0000-0000-000091000000}"/>
    <cellStyle name="Normal 13 32" xfId="902" xr:uid="{00000000-0005-0000-0000-000092000000}"/>
    <cellStyle name="Normal 13 33" xfId="930" xr:uid="{00000000-0005-0000-0000-000093000000}"/>
    <cellStyle name="Normal 13 34" xfId="958" xr:uid="{00000000-0005-0000-0000-000094000000}"/>
    <cellStyle name="Normal 13 35" xfId="986" xr:uid="{00000000-0005-0000-0000-000095000000}"/>
    <cellStyle name="Normal 13 36" xfId="1014" xr:uid="{00000000-0005-0000-0000-000096000000}"/>
    <cellStyle name="Normal 13 37" xfId="1042" xr:uid="{00000000-0005-0000-0000-000097000000}"/>
    <cellStyle name="Normal 13 38" xfId="1070" xr:uid="{00000000-0005-0000-0000-000098000000}"/>
    <cellStyle name="Normal 13 39" xfId="1097" xr:uid="{00000000-0005-0000-0000-000099000000}"/>
    <cellStyle name="Normal 13 4" xfId="100" xr:uid="{00000000-0005-0000-0000-00009A000000}"/>
    <cellStyle name="Normal 13 40" xfId="1043" xr:uid="{00000000-0005-0000-0000-00009B000000}"/>
    <cellStyle name="Normal 13 41" xfId="1154" xr:uid="{00000000-0005-0000-0000-00009C000000}"/>
    <cellStyle name="Normal 13 42" xfId="1181" xr:uid="{00000000-0005-0000-0000-00009D000000}"/>
    <cellStyle name="Normal 13 43" xfId="1209" xr:uid="{00000000-0005-0000-0000-00009E000000}"/>
    <cellStyle name="Normal 13 44" xfId="1236" xr:uid="{00000000-0005-0000-0000-00009F000000}"/>
    <cellStyle name="Normal 13 45" xfId="1267" xr:uid="{00000000-0005-0000-0000-0000A0000000}"/>
    <cellStyle name="Normal 13 46" xfId="1290" xr:uid="{00000000-0005-0000-0000-0000A1000000}"/>
    <cellStyle name="Normal 13 47" xfId="1312" xr:uid="{00000000-0005-0000-0000-0000A2000000}"/>
    <cellStyle name="Normal 13 48" xfId="1333" xr:uid="{00000000-0005-0000-0000-0000A3000000}"/>
    <cellStyle name="Normal 13 5" xfId="145" xr:uid="{00000000-0005-0000-0000-0000A4000000}"/>
    <cellStyle name="Normal 13 6" xfId="175" xr:uid="{00000000-0005-0000-0000-0000A5000000}"/>
    <cellStyle name="Normal 13 7" xfId="203" xr:uid="{00000000-0005-0000-0000-0000A6000000}"/>
    <cellStyle name="Normal 13 8" xfId="231" xr:uid="{00000000-0005-0000-0000-0000A7000000}"/>
    <cellStyle name="Normal 13 9" xfId="259" xr:uid="{00000000-0005-0000-0000-0000A8000000}"/>
    <cellStyle name="Normal 14" xfId="2131" xr:uid="{00000000-0005-0000-0000-0000A9000000}"/>
    <cellStyle name="Normal 15" xfId="2132" xr:uid="{00000000-0005-0000-0000-0000AA000000}"/>
    <cellStyle name="Normal 16" xfId="16" xr:uid="{00000000-0005-0000-0000-0000AB000000}"/>
    <cellStyle name="Normal 16 10" xfId="307" xr:uid="{00000000-0005-0000-0000-0000AC000000}"/>
    <cellStyle name="Normal 16 11" xfId="335" xr:uid="{00000000-0005-0000-0000-0000AD000000}"/>
    <cellStyle name="Normal 16 12" xfId="363" xr:uid="{00000000-0005-0000-0000-0000AE000000}"/>
    <cellStyle name="Normal 16 13" xfId="391" xr:uid="{00000000-0005-0000-0000-0000AF000000}"/>
    <cellStyle name="Normal 16 14" xfId="419" xr:uid="{00000000-0005-0000-0000-0000B0000000}"/>
    <cellStyle name="Normal 16 15" xfId="447" xr:uid="{00000000-0005-0000-0000-0000B1000000}"/>
    <cellStyle name="Normal 16 16" xfId="475" xr:uid="{00000000-0005-0000-0000-0000B2000000}"/>
    <cellStyle name="Normal 16 17" xfId="503" xr:uid="{00000000-0005-0000-0000-0000B3000000}"/>
    <cellStyle name="Normal 16 18" xfId="531" xr:uid="{00000000-0005-0000-0000-0000B4000000}"/>
    <cellStyle name="Normal 16 19" xfId="559" xr:uid="{00000000-0005-0000-0000-0000B5000000}"/>
    <cellStyle name="Normal 16 2" xfId="49" xr:uid="{00000000-0005-0000-0000-0000B6000000}"/>
    <cellStyle name="Normal 16 2 10" xfId="1978" xr:uid="{00000000-0005-0000-0000-0000B7000000}"/>
    <cellStyle name="Normal 16 2 11" xfId="2048" xr:uid="{00000000-0005-0000-0000-0000B8000000}"/>
    <cellStyle name="Normal 16 2 2" xfId="1382" xr:uid="{00000000-0005-0000-0000-0000B9000000}"/>
    <cellStyle name="Normal 16 2 3" xfId="1463" xr:uid="{00000000-0005-0000-0000-0000BA000000}"/>
    <cellStyle name="Normal 16 2 4" xfId="1532" xr:uid="{00000000-0005-0000-0000-0000BB000000}"/>
    <cellStyle name="Normal 16 2 5" xfId="1610" xr:uid="{00000000-0005-0000-0000-0000BC000000}"/>
    <cellStyle name="Normal 16 2 6" xfId="1678" xr:uid="{00000000-0005-0000-0000-0000BD000000}"/>
    <cellStyle name="Normal 16 2 7" xfId="1761" xr:uid="{00000000-0005-0000-0000-0000BE000000}"/>
    <cellStyle name="Normal 16 2 8" xfId="1834" xr:uid="{00000000-0005-0000-0000-0000BF000000}"/>
    <cellStyle name="Normal 16 2 9" xfId="1908" xr:uid="{00000000-0005-0000-0000-0000C0000000}"/>
    <cellStyle name="Normal 16 20" xfId="587" xr:uid="{00000000-0005-0000-0000-0000C1000000}"/>
    <cellStyle name="Normal 16 21" xfId="615" xr:uid="{00000000-0005-0000-0000-0000C2000000}"/>
    <cellStyle name="Normal 16 22" xfId="643" xr:uid="{00000000-0005-0000-0000-0000C3000000}"/>
    <cellStyle name="Normal 16 23" xfId="671" xr:uid="{00000000-0005-0000-0000-0000C4000000}"/>
    <cellStyle name="Normal 16 24" xfId="699" xr:uid="{00000000-0005-0000-0000-0000C5000000}"/>
    <cellStyle name="Normal 16 25" xfId="727" xr:uid="{00000000-0005-0000-0000-0000C6000000}"/>
    <cellStyle name="Normal 16 26" xfId="755" xr:uid="{00000000-0005-0000-0000-0000C7000000}"/>
    <cellStyle name="Normal 16 27" xfId="783" xr:uid="{00000000-0005-0000-0000-0000C8000000}"/>
    <cellStyle name="Normal 16 28" xfId="811" xr:uid="{00000000-0005-0000-0000-0000C9000000}"/>
    <cellStyle name="Normal 16 29" xfId="839" xr:uid="{00000000-0005-0000-0000-0000CA000000}"/>
    <cellStyle name="Normal 16 3" xfId="76" xr:uid="{00000000-0005-0000-0000-0000CB000000}"/>
    <cellStyle name="Normal 16 3 10" xfId="2000" xr:uid="{00000000-0005-0000-0000-0000CC000000}"/>
    <cellStyle name="Normal 16 3 11" xfId="2070" xr:uid="{00000000-0005-0000-0000-0000CD000000}"/>
    <cellStyle name="Normal 16 3 2" xfId="1404" xr:uid="{00000000-0005-0000-0000-0000CE000000}"/>
    <cellStyle name="Normal 16 3 3" xfId="1485" xr:uid="{00000000-0005-0000-0000-0000CF000000}"/>
    <cellStyle name="Normal 16 3 4" xfId="1554" xr:uid="{00000000-0005-0000-0000-0000D0000000}"/>
    <cellStyle name="Normal 16 3 5" xfId="1632" xr:uid="{00000000-0005-0000-0000-0000D1000000}"/>
    <cellStyle name="Normal 16 3 6" xfId="1700" xr:uid="{00000000-0005-0000-0000-0000D2000000}"/>
    <cellStyle name="Normal 16 3 7" xfId="1783" xr:uid="{00000000-0005-0000-0000-0000D3000000}"/>
    <cellStyle name="Normal 16 3 8" xfId="1856" xr:uid="{00000000-0005-0000-0000-0000D4000000}"/>
    <cellStyle name="Normal 16 3 9" xfId="1930" xr:uid="{00000000-0005-0000-0000-0000D5000000}"/>
    <cellStyle name="Normal 16 30" xfId="867" xr:uid="{00000000-0005-0000-0000-0000D6000000}"/>
    <cellStyle name="Normal 16 31" xfId="894" xr:uid="{00000000-0005-0000-0000-0000D7000000}"/>
    <cellStyle name="Normal 16 32" xfId="922" xr:uid="{00000000-0005-0000-0000-0000D8000000}"/>
    <cellStyle name="Normal 16 33" xfId="950" xr:uid="{00000000-0005-0000-0000-0000D9000000}"/>
    <cellStyle name="Normal 16 34" xfId="978" xr:uid="{00000000-0005-0000-0000-0000DA000000}"/>
    <cellStyle name="Normal 16 35" xfId="1006" xr:uid="{00000000-0005-0000-0000-0000DB000000}"/>
    <cellStyle name="Normal 16 36" xfId="1034" xr:uid="{00000000-0005-0000-0000-0000DC000000}"/>
    <cellStyle name="Normal 16 37" xfId="1062" xr:uid="{00000000-0005-0000-0000-0000DD000000}"/>
    <cellStyle name="Normal 16 38" xfId="1089" xr:uid="{00000000-0005-0000-0000-0000DE000000}"/>
    <cellStyle name="Normal 16 39" xfId="1115" xr:uid="{00000000-0005-0000-0000-0000DF000000}"/>
    <cellStyle name="Normal 16 4" xfId="101" xr:uid="{00000000-0005-0000-0000-0000E0000000}"/>
    <cellStyle name="Normal 16 40" xfId="1106" xr:uid="{00000000-0005-0000-0000-0000E1000000}"/>
    <cellStyle name="Normal 16 41" xfId="1173" xr:uid="{00000000-0005-0000-0000-0000E2000000}"/>
    <cellStyle name="Normal 16 42" xfId="1201" xr:uid="{00000000-0005-0000-0000-0000E3000000}"/>
    <cellStyle name="Normal 16 43" xfId="1228" xr:uid="{00000000-0005-0000-0000-0000E4000000}"/>
    <cellStyle name="Normal 16 44" xfId="1252" xr:uid="{00000000-0005-0000-0000-0000E5000000}"/>
    <cellStyle name="Normal 16 45" xfId="1161" xr:uid="{00000000-0005-0000-0000-0000E6000000}"/>
    <cellStyle name="Normal 16 46" xfId="1305" xr:uid="{00000000-0005-0000-0000-0000E7000000}"/>
    <cellStyle name="Normal 16 47" xfId="1326" xr:uid="{00000000-0005-0000-0000-0000E8000000}"/>
    <cellStyle name="Normal 16 48" xfId="1343" xr:uid="{00000000-0005-0000-0000-0000E9000000}"/>
    <cellStyle name="Normal 16 49" xfId="1353" xr:uid="{00000000-0005-0000-0000-0000EA000000}"/>
    <cellStyle name="Normal 16 5" xfId="165" xr:uid="{00000000-0005-0000-0000-0000EB000000}"/>
    <cellStyle name="Normal 16 50" xfId="1432" xr:uid="{00000000-0005-0000-0000-0000EC000000}"/>
    <cellStyle name="Normal 16 51" xfId="1502" xr:uid="{00000000-0005-0000-0000-0000ED000000}"/>
    <cellStyle name="Normal 16 52" xfId="1580" xr:uid="{00000000-0005-0000-0000-0000EE000000}"/>
    <cellStyle name="Normal 16 53" xfId="1649" xr:uid="{00000000-0005-0000-0000-0000EF000000}"/>
    <cellStyle name="Normal 16 54" xfId="1731" xr:uid="{00000000-0005-0000-0000-0000F0000000}"/>
    <cellStyle name="Normal 16 55" xfId="1804" xr:uid="{00000000-0005-0000-0000-0000F1000000}"/>
    <cellStyle name="Normal 16 56" xfId="1877" xr:uid="{00000000-0005-0000-0000-0000F2000000}"/>
    <cellStyle name="Normal 16 57" xfId="1948" xr:uid="{00000000-0005-0000-0000-0000F3000000}"/>
    <cellStyle name="Normal 16 58" xfId="2019" xr:uid="{00000000-0005-0000-0000-0000F4000000}"/>
    <cellStyle name="Normal 16 6" xfId="195" xr:uid="{00000000-0005-0000-0000-0000F5000000}"/>
    <cellStyle name="Normal 16 7" xfId="223" xr:uid="{00000000-0005-0000-0000-0000F6000000}"/>
    <cellStyle name="Normal 16 8" xfId="251" xr:uid="{00000000-0005-0000-0000-0000F7000000}"/>
    <cellStyle name="Normal 16 9" xfId="279" xr:uid="{00000000-0005-0000-0000-0000F8000000}"/>
    <cellStyle name="Normal 17" xfId="17" xr:uid="{00000000-0005-0000-0000-0000F9000000}"/>
    <cellStyle name="Normal 17 10" xfId="286" xr:uid="{00000000-0005-0000-0000-0000FA000000}"/>
    <cellStyle name="Normal 17 11" xfId="314" xr:uid="{00000000-0005-0000-0000-0000FB000000}"/>
    <cellStyle name="Normal 17 12" xfId="342" xr:uid="{00000000-0005-0000-0000-0000FC000000}"/>
    <cellStyle name="Normal 17 13" xfId="370" xr:uid="{00000000-0005-0000-0000-0000FD000000}"/>
    <cellStyle name="Normal 17 14" xfId="398" xr:uid="{00000000-0005-0000-0000-0000FE000000}"/>
    <cellStyle name="Normal 17 15" xfId="426" xr:uid="{00000000-0005-0000-0000-0000FF000000}"/>
    <cellStyle name="Normal 17 16" xfId="454" xr:uid="{00000000-0005-0000-0000-000000010000}"/>
    <cellStyle name="Normal 17 17" xfId="482" xr:uid="{00000000-0005-0000-0000-000001010000}"/>
    <cellStyle name="Normal 17 18" xfId="510" xr:uid="{00000000-0005-0000-0000-000002010000}"/>
    <cellStyle name="Normal 17 19" xfId="538" xr:uid="{00000000-0005-0000-0000-000003010000}"/>
    <cellStyle name="Normal 17 2" xfId="50" xr:uid="{00000000-0005-0000-0000-000004010000}"/>
    <cellStyle name="Normal 17 2 10" xfId="1979" xr:uid="{00000000-0005-0000-0000-000005010000}"/>
    <cellStyle name="Normal 17 2 11" xfId="2049" xr:uid="{00000000-0005-0000-0000-000006010000}"/>
    <cellStyle name="Normal 17 2 2" xfId="1383" xr:uid="{00000000-0005-0000-0000-000007010000}"/>
    <cellStyle name="Normal 17 2 3" xfId="1464" xr:uid="{00000000-0005-0000-0000-000008010000}"/>
    <cellStyle name="Normal 17 2 4" xfId="1533" xr:uid="{00000000-0005-0000-0000-000009010000}"/>
    <cellStyle name="Normal 17 2 5" xfId="1611" xr:uid="{00000000-0005-0000-0000-00000A010000}"/>
    <cellStyle name="Normal 17 2 6" xfId="1679" xr:uid="{00000000-0005-0000-0000-00000B010000}"/>
    <cellStyle name="Normal 17 2 7" xfId="1762" xr:uid="{00000000-0005-0000-0000-00000C010000}"/>
    <cellStyle name="Normal 17 2 8" xfId="1835" xr:uid="{00000000-0005-0000-0000-00000D010000}"/>
    <cellStyle name="Normal 17 2 9" xfId="1909" xr:uid="{00000000-0005-0000-0000-00000E010000}"/>
    <cellStyle name="Normal 17 20" xfId="566" xr:uid="{00000000-0005-0000-0000-00000F010000}"/>
    <cellStyle name="Normal 17 21" xfId="594" xr:uid="{00000000-0005-0000-0000-000010010000}"/>
    <cellStyle name="Normal 17 22" xfId="622" xr:uid="{00000000-0005-0000-0000-000011010000}"/>
    <cellStyle name="Normal 17 23" xfId="650" xr:uid="{00000000-0005-0000-0000-000012010000}"/>
    <cellStyle name="Normal 17 24" xfId="678" xr:uid="{00000000-0005-0000-0000-000013010000}"/>
    <cellStyle name="Normal 17 25" xfId="706" xr:uid="{00000000-0005-0000-0000-000014010000}"/>
    <cellStyle name="Normal 17 26" xfId="734" xr:uid="{00000000-0005-0000-0000-000015010000}"/>
    <cellStyle name="Normal 17 27" xfId="762" xr:uid="{00000000-0005-0000-0000-000016010000}"/>
    <cellStyle name="Normal 17 28" xfId="790" xr:uid="{00000000-0005-0000-0000-000017010000}"/>
    <cellStyle name="Normal 17 29" xfId="818" xr:uid="{00000000-0005-0000-0000-000018010000}"/>
    <cellStyle name="Normal 17 3" xfId="77" xr:uid="{00000000-0005-0000-0000-000019010000}"/>
    <cellStyle name="Normal 17 3 10" xfId="2001" xr:uid="{00000000-0005-0000-0000-00001A010000}"/>
    <cellStyle name="Normal 17 3 11" xfId="2071" xr:uid="{00000000-0005-0000-0000-00001B010000}"/>
    <cellStyle name="Normal 17 3 2" xfId="1405" xr:uid="{00000000-0005-0000-0000-00001C010000}"/>
    <cellStyle name="Normal 17 3 3" xfId="1486" xr:uid="{00000000-0005-0000-0000-00001D010000}"/>
    <cellStyle name="Normal 17 3 4" xfId="1555" xr:uid="{00000000-0005-0000-0000-00001E010000}"/>
    <cellStyle name="Normal 17 3 5" xfId="1633" xr:uid="{00000000-0005-0000-0000-00001F010000}"/>
    <cellStyle name="Normal 17 3 6" xfId="1701" xr:uid="{00000000-0005-0000-0000-000020010000}"/>
    <cellStyle name="Normal 17 3 7" xfId="1784" xr:uid="{00000000-0005-0000-0000-000021010000}"/>
    <cellStyle name="Normal 17 3 8" xfId="1857" xr:uid="{00000000-0005-0000-0000-000022010000}"/>
    <cellStyle name="Normal 17 3 9" xfId="1931" xr:uid="{00000000-0005-0000-0000-000023010000}"/>
    <cellStyle name="Normal 17 30" xfId="846" xr:uid="{00000000-0005-0000-0000-000024010000}"/>
    <cellStyle name="Normal 17 31" xfId="874" xr:uid="{00000000-0005-0000-0000-000025010000}"/>
    <cellStyle name="Normal 17 32" xfId="901" xr:uid="{00000000-0005-0000-0000-000026010000}"/>
    <cellStyle name="Normal 17 33" xfId="929" xr:uid="{00000000-0005-0000-0000-000027010000}"/>
    <cellStyle name="Normal 17 34" xfId="957" xr:uid="{00000000-0005-0000-0000-000028010000}"/>
    <cellStyle name="Normal 17 35" xfId="985" xr:uid="{00000000-0005-0000-0000-000029010000}"/>
    <cellStyle name="Normal 17 36" xfId="1013" xr:uid="{00000000-0005-0000-0000-00002A010000}"/>
    <cellStyle name="Normal 17 37" xfId="1041" xr:uid="{00000000-0005-0000-0000-00002B010000}"/>
    <cellStyle name="Normal 17 38" xfId="1069" xr:uid="{00000000-0005-0000-0000-00002C010000}"/>
    <cellStyle name="Normal 17 39" xfId="1096" xr:uid="{00000000-0005-0000-0000-00002D010000}"/>
    <cellStyle name="Normal 17 4" xfId="102" xr:uid="{00000000-0005-0000-0000-00002E010000}"/>
    <cellStyle name="Normal 17 40" xfId="1063" xr:uid="{00000000-0005-0000-0000-00002F010000}"/>
    <cellStyle name="Normal 17 41" xfId="1153" xr:uid="{00000000-0005-0000-0000-000030010000}"/>
    <cellStyle name="Normal 17 42" xfId="1180" xr:uid="{00000000-0005-0000-0000-000031010000}"/>
    <cellStyle name="Normal 17 43" xfId="1208" xr:uid="{00000000-0005-0000-0000-000032010000}"/>
    <cellStyle name="Normal 17 44" xfId="1235" xr:uid="{00000000-0005-0000-0000-000033010000}"/>
    <cellStyle name="Normal 17 45" xfId="1266" xr:uid="{00000000-0005-0000-0000-000034010000}"/>
    <cellStyle name="Normal 17 46" xfId="1289" xr:uid="{00000000-0005-0000-0000-000035010000}"/>
    <cellStyle name="Normal 17 47" xfId="1311" xr:uid="{00000000-0005-0000-0000-000036010000}"/>
    <cellStyle name="Normal 17 48" xfId="1332" xr:uid="{00000000-0005-0000-0000-000037010000}"/>
    <cellStyle name="Normal 17 49" xfId="1354" xr:uid="{00000000-0005-0000-0000-000038010000}"/>
    <cellStyle name="Normal 17 5" xfId="144" xr:uid="{00000000-0005-0000-0000-000039010000}"/>
    <cellStyle name="Normal 17 50" xfId="1433" xr:uid="{00000000-0005-0000-0000-00003A010000}"/>
    <cellStyle name="Normal 17 51" xfId="1503" xr:uid="{00000000-0005-0000-0000-00003B010000}"/>
    <cellStyle name="Normal 17 52" xfId="1581" xr:uid="{00000000-0005-0000-0000-00003C010000}"/>
    <cellStyle name="Normal 17 53" xfId="1650" xr:uid="{00000000-0005-0000-0000-00003D010000}"/>
    <cellStyle name="Normal 17 54" xfId="1732" xr:uid="{00000000-0005-0000-0000-00003E010000}"/>
    <cellStyle name="Normal 17 55" xfId="1805" xr:uid="{00000000-0005-0000-0000-00003F010000}"/>
    <cellStyle name="Normal 17 56" xfId="1878" xr:uid="{00000000-0005-0000-0000-000040010000}"/>
    <cellStyle name="Normal 17 57" xfId="1949" xr:uid="{00000000-0005-0000-0000-000041010000}"/>
    <cellStyle name="Normal 17 58" xfId="2020" xr:uid="{00000000-0005-0000-0000-000042010000}"/>
    <cellStyle name="Normal 17 6" xfId="174" xr:uid="{00000000-0005-0000-0000-000043010000}"/>
    <cellStyle name="Normal 17 7" xfId="202" xr:uid="{00000000-0005-0000-0000-000044010000}"/>
    <cellStyle name="Normal 17 8" xfId="230" xr:uid="{00000000-0005-0000-0000-000045010000}"/>
    <cellStyle name="Normal 17 9" xfId="258" xr:uid="{00000000-0005-0000-0000-000046010000}"/>
    <cellStyle name="Normal 18" xfId="2133" xr:uid="{00000000-0005-0000-0000-000047010000}"/>
    <cellStyle name="Normal 19" xfId="2134" xr:uid="{00000000-0005-0000-0000-000048010000}"/>
    <cellStyle name="Normal 2" xfId="2" xr:uid="{00000000-0005-0000-0000-000049010000}"/>
    <cellStyle name="Normal 2 2" xfId="35" xr:uid="{00000000-0005-0000-0000-00004A010000}"/>
    <cellStyle name="Normal 2 3" xfId="119" xr:uid="{00000000-0005-0000-0000-00004B010000}"/>
    <cellStyle name="Normal 20" xfId="18" xr:uid="{00000000-0005-0000-0000-00004C010000}"/>
    <cellStyle name="Normal 20 10" xfId="306" xr:uid="{00000000-0005-0000-0000-00004D010000}"/>
    <cellStyle name="Normal 20 11" xfId="334" xr:uid="{00000000-0005-0000-0000-00004E010000}"/>
    <cellStyle name="Normal 20 12" xfId="362" xr:uid="{00000000-0005-0000-0000-00004F010000}"/>
    <cellStyle name="Normal 20 13" xfId="390" xr:uid="{00000000-0005-0000-0000-000050010000}"/>
    <cellStyle name="Normal 20 14" xfId="418" xr:uid="{00000000-0005-0000-0000-000051010000}"/>
    <cellStyle name="Normal 20 15" xfId="446" xr:uid="{00000000-0005-0000-0000-000052010000}"/>
    <cellStyle name="Normal 20 16" xfId="474" xr:uid="{00000000-0005-0000-0000-000053010000}"/>
    <cellStyle name="Normal 20 17" xfId="502" xr:uid="{00000000-0005-0000-0000-000054010000}"/>
    <cellStyle name="Normal 20 18" xfId="530" xr:uid="{00000000-0005-0000-0000-000055010000}"/>
    <cellStyle name="Normal 20 19" xfId="558" xr:uid="{00000000-0005-0000-0000-000056010000}"/>
    <cellStyle name="Normal 20 2" xfId="51" xr:uid="{00000000-0005-0000-0000-000057010000}"/>
    <cellStyle name="Normal 20 2 10" xfId="1980" xr:uid="{00000000-0005-0000-0000-000058010000}"/>
    <cellStyle name="Normal 20 2 11" xfId="2050" xr:uid="{00000000-0005-0000-0000-000059010000}"/>
    <cellStyle name="Normal 20 2 2" xfId="1384" xr:uid="{00000000-0005-0000-0000-00005A010000}"/>
    <cellStyle name="Normal 20 2 3" xfId="1465" xr:uid="{00000000-0005-0000-0000-00005B010000}"/>
    <cellStyle name="Normal 20 2 4" xfId="1534" xr:uid="{00000000-0005-0000-0000-00005C010000}"/>
    <cellStyle name="Normal 20 2 5" xfId="1612" xr:uid="{00000000-0005-0000-0000-00005D010000}"/>
    <cellStyle name="Normal 20 2 6" xfId="1680" xr:uid="{00000000-0005-0000-0000-00005E010000}"/>
    <cellStyle name="Normal 20 2 7" xfId="1763" xr:uid="{00000000-0005-0000-0000-00005F010000}"/>
    <cellStyle name="Normal 20 2 8" xfId="1836" xr:uid="{00000000-0005-0000-0000-000060010000}"/>
    <cellStyle name="Normal 20 2 9" xfId="1910" xr:uid="{00000000-0005-0000-0000-000061010000}"/>
    <cellStyle name="Normal 20 20" xfId="586" xr:uid="{00000000-0005-0000-0000-000062010000}"/>
    <cellStyle name="Normal 20 21" xfId="614" xr:uid="{00000000-0005-0000-0000-000063010000}"/>
    <cellStyle name="Normal 20 22" xfId="642" xr:uid="{00000000-0005-0000-0000-000064010000}"/>
    <cellStyle name="Normal 20 23" xfId="670" xr:uid="{00000000-0005-0000-0000-000065010000}"/>
    <cellStyle name="Normal 20 24" xfId="698" xr:uid="{00000000-0005-0000-0000-000066010000}"/>
    <cellStyle name="Normal 20 25" xfId="726" xr:uid="{00000000-0005-0000-0000-000067010000}"/>
    <cellStyle name="Normal 20 26" xfId="754" xr:uid="{00000000-0005-0000-0000-000068010000}"/>
    <cellStyle name="Normal 20 27" xfId="782" xr:uid="{00000000-0005-0000-0000-000069010000}"/>
    <cellStyle name="Normal 20 28" xfId="810" xr:uid="{00000000-0005-0000-0000-00006A010000}"/>
    <cellStyle name="Normal 20 29" xfId="838" xr:uid="{00000000-0005-0000-0000-00006B010000}"/>
    <cellStyle name="Normal 20 3" xfId="78" xr:uid="{00000000-0005-0000-0000-00006C010000}"/>
    <cellStyle name="Normal 20 3 10" xfId="2002" xr:uid="{00000000-0005-0000-0000-00006D010000}"/>
    <cellStyle name="Normal 20 3 11" xfId="2072" xr:uid="{00000000-0005-0000-0000-00006E010000}"/>
    <cellStyle name="Normal 20 3 2" xfId="1406" xr:uid="{00000000-0005-0000-0000-00006F010000}"/>
    <cellStyle name="Normal 20 3 3" xfId="1487" xr:uid="{00000000-0005-0000-0000-000070010000}"/>
    <cellStyle name="Normal 20 3 4" xfId="1556" xr:uid="{00000000-0005-0000-0000-000071010000}"/>
    <cellStyle name="Normal 20 3 5" xfId="1634" xr:uid="{00000000-0005-0000-0000-000072010000}"/>
    <cellStyle name="Normal 20 3 6" xfId="1702" xr:uid="{00000000-0005-0000-0000-000073010000}"/>
    <cellStyle name="Normal 20 3 7" xfId="1785" xr:uid="{00000000-0005-0000-0000-000074010000}"/>
    <cellStyle name="Normal 20 3 8" xfId="1858" xr:uid="{00000000-0005-0000-0000-000075010000}"/>
    <cellStyle name="Normal 20 3 9" xfId="1932" xr:uid="{00000000-0005-0000-0000-000076010000}"/>
    <cellStyle name="Normal 20 30" xfId="866" xr:uid="{00000000-0005-0000-0000-000077010000}"/>
    <cellStyle name="Normal 20 31" xfId="893" xr:uid="{00000000-0005-0000-0000-000078010000}"/>
    <cellStyle name="Normal 20 32" xfId="921" xr:uid="{00000000-0005-0000-0000-000079010000}"/>
    <cellStyle name="Normal 20 33" xfId="949" xr:uid="{00000000-0005-0000-0000-00007A010000}"/>
    <cellStyle name="Normal 20 34" xfId="977" xr:uid="{00000000-0005-0000-0000-00007B010000}"/>
    <cellStyle name="Normal 20 35" xfId="1005" xr:uid="{00000000-0005-0000-0000-00007C010000}"/>
    <cellStyle name="Normal 20 36" xfId="1033" xr:uid="{00000000-0005-0000-0000-00007D010000}"/>
    <cellStyle name="Normal 20 37" xfId="1061" xr:uid="{00000000-0005-0000-0000-00007E010000}"/>
    <cellStyle name="Normal 20 38" xfId="1088" xr:uid="{00000000-0005-0000-0000-00007F010000}"/>
    <cellStyle name="Normal 20 39" xfId="1114" xr:uid="{00000000-0005-0000-0000-000080010000}"/>
    <cellStyle name="Normal 20 4" xfId="103" xr:uid="{00000000-0005-0000-0000-000081010000}"/>
    <cellStyle name="Normal 20 40" xfId="1051" xr:uid="{00000000-0005-0000-0000-000082010000}"/>
    <cellStyle name="Normal 20 41" xfId="1172" xr:uid="{00000000-0005-0000-0000-000083010000}"/>
    <cellStyle name="Normal 20 42" xfId="1200" xr:uid="{00000000-0005-0000-0000-000084010000}"/>
    <cellStyle name="Normal 20 43" xfId="1227" xr:uid="{00000000-0005-0000-0000-000085010000}"/>
    <cellStyle name="Normal 20 44" xfId="1251" xr:uid="{00000000-0005-0000-0000-000086010000}"/>
    <cellStyle name="Normal 20 45" xfId="1229" xr:uid="{00000000-0005-0000-0000-000087010000}"/>
    <cellStyle name="Normal 20 46" xfId="1304" xr:uid="{00000000-0005-0000-0000-000088010000}"/>
    <cellStyle name="Normal 20 47" xfId="1325" xr:uid="{00000000-0005-0000-0000-000089010000}"/>
    <cellStyle name="Normal 20 48" xfId="1342" xr:uid="{00000000-0005-0000-0000-00008A010000}"/>
    <cellStyle name="Normal 20 49" xfId="1355" xr:uid="{00000000-0005-0000-0000-00008B010000}"/>
    <cellStyle name="Normal 20 5" xfId="164" xr:uid="{00000000-0005-0000-0000-00008C010000}"/>
    <cellStyle name="Normal 20 50" xfId="1434" xr:uid="{00000000-0005-0000-0000-00008D010000}"/>
    <cellStyle name="Normal 20 51" xfId="1504" xr:uid="{00000000-0005-0000-0000-00008E010000}"/>
    <cellStyle name="Normal 20 52" xfId="1582" xr:uid="{00000000-0005-0000-0000-00008F010000}"/>
    <cellStyle name="Normal 20 53" xfId="1651" xr:uid="{00000000-0005-0000-0000-000090010000}"/>
    <cellStyle name="Normal 20 54" xfId="1733" xr:uid="{00000000-0005-0000-0000-000091010000}"/>
    <cellStyle name="Normal 20 55" xfId="1806" xr:uid="{00000000-0005-0000-0000-000092010000}"/>
    <cellStyle name="Normal 20 56" xfId="1879" xr:uid="{00000000-0005-0000-0000-000093010000}"/>
    <cellStyle name="Normal 20 57" xfId="1950" xr:uid="{00000000-0005-0000-0000-000094010000}"/>
    <cellStyle name="Normal 20 58" xfId="2021" xr:uid="{00000000-0005-0000-0000-000095010000}"/>
    <cellStyle name="Normal 20 6" xfId="194" xr:uid="{00000000-0005-0000-0000-000096010000}"/>
    <cellStyle name="Normal 20 7" xfId="222" xr:uid="{00000000-0005-0000-0000-000097010000}"/>
    <cellStyle name="Normal 20 8" xfId="250" xr:uid="{00000000-0005-0000-0000-000098010000}"/>
    <cellStyle name="Normal 20 9" xfId="278" xr:uid="{00000000-0005-0000-0000-000099010000}"/>
    <cellStyle name="Normal 21" xfId="19" xr:uid="{00000000-0005-0000-0000-00009A010000}"/>
    <cellStyle name="Normal 21 10" xfId="285" xr:uid="{00000000-0005-0000-0000-00009B010000}"/>
    <cellStyle name="Normal 21 11" xfId="313" xr:uid="{00000000-0005-0000-0000-00009C010000}"/>
    <cellStyle name="Normal 21 12" xfId="341" xr:uid="{00000000-0005-0000-0000-00009D010000}"/>
    <cellStyle name="Normal 21 13" xfId="369" xr:uid="{00000000-0005-0000-0000-00009E010000}"/>
    <cellStyle name="Normal 21 14" xfId="397" xr:uid="{00000000-0005-0000-0000-00009F010000}"/>
    <cellStyle name="Normal 21 15" xfId="425" xr:uid="{00000000-0005-0000-0000-0000A0010000}"/>
    <cellStyle name="Normal 21 16" xfId="453" xr:uid="{00000000-0005-0000-0000-0000A1010000}"/>
    <cellStyle name="Normal 21 17" xfId="481" xr:uid="{00000000-0005-0000-0000-0000A2010000}"/>
    <cellStyle name="Normal 21 18" xfId="509" xr:uid="{00000000-0005-0000-0000-0000A3010000}"/>
    <cellStyle name="Normal 21 19" xfId="537" xr:uid="{00000000-0005-0000-0000-0000A4010000}"/>
    <cellStyle name="Normal 21 2" xfId="52" xr:uid="{00000000-0005-0000-0000-0000A5010000}"/>
    <cellStyle name="Normal 21 2 10" xfId="1981" xr:uid="{00000000-0005-0000-0000-0000A6010000}"/>
    <cellStyle name="Normal 21 2 11" xfId="2051" xr:uid="{00000000-0005-0000-0000-0000A7010000}"/>
    <cellStyle name="Normal 21 2 2" xfId="1385" xr:uid="{00000000-0005-0000-0000-0000A8010000}"/>
    <cellStyle name="Normal 21 2 3" xfId="1466" xr:uid="{00000000-0005-0000-0000-0000A9010000}"/>
    <cellStyle name="Normal 21 2 4" xfId="1535" xr:uid="{00000000-0005-0000-0000-0000AA010000}"/>
    <cellStyle name="Normal 21 2 5" xfId="1613" xr:uid="{00000000-0005-0000-0000-0000AB010000}"/>
    <cellStyle name="Normal 21 2 6" xfId="1681" xr:uid="{00000000-0005-0000-0000-0000AC010000}"/>
    <cellStyle name="Normal 21 2 7" xfId="1764" xr:uid="{00000000-0005-0000-0000-0000AD010000}"/>
    <cellStyle name="Normal 21 2 8" xfId="1837" xr:uid="{00000000-0005-0000-0000-0000AE010000}"/>
    <cellStyle name="Normal 21 2 9" xfId="1911" xr:uid="{00000000-0005-0000-0000-0000AF010000}"/>
    <cellStyle name="Normal 21 20" xfId="565" xr:uid="{00000000-0005-0000-0000-0000B0010000}"/>
    <cellStyle name="Normal 21 21" xfId="593" xr:uid="{00000000-0005-0000-0000-0000B1010000}"/>
    <cellStyle name="Normal 21 22" xfId="621" xr:uid="{00000000-0005-0000-0000-0000B2010000}"/>
    <cellStyle name="Normal 21 23" xfId="649" xr:uid="{00000000-0005-0000-0000-0000B3010000}"/>
    <cellStyle name="Normal 21 24" xfId="677" xr:uid="{00000000-0005-0000-0000-0000B4010000}"/>
    <cellStyle name="Normal 21 25" xfId="705" xr:uid="{00000000-0005-0000-0000-0000B5010000}"/>
    <cellStyle name="Normal 21 26" xfId="733" xr:uid="{00000000-0005-0000-0000-0000B6010000}"/>
    <cellStyle name="Normal 21 27" xfId="761" xr:uid="{00000000-0005-0000-0000-0000B7010000}"/>
    <cellStyle name="Normal 21 28" xfId="789" xr:uid="{00000000-0005-0000-0000-0000B8010000}"/>
    <cellStyle name="Normal 21 29" xfId="817" xr:uid="{00000000-0005-0000-0000-0000B9010000}"/>
    <cellStyle name="Normal 21 3" xfId="79" xr:uid="{00000000-0005-0000-0000-0000BA010000}"/>
    <cellStyle name="Normal 21 3 10" xfId="2003" xr:uid="{00000000-0005-0000-0000-0000BB010000}"/>
    <cellStyle name="Normal 21 3 11" xfId="2073" xr:uid="{00000000-0005-0000-0000-0000BC010000}"/>
    <cellStyle name="Normal 21 3 2" xfId="1407" xr:uid="{00000000-0005-0000-0000-0000BD010000}"/>
    <cellStyle name="Normal 21 3 3" xfId="1488" xr:uid="{00000000-0005-0000-0000-0000BE010000}"/>
    <cellStyle name="Normal 21 3 4" xfId="1557" xr:uid="{00000000-0005-0000-0000-0000BF010000}"/>
    <cellStyle name="Normal 21 3 5" xfId="1635" xr:uid="{00000000-0005-0000-0000-0000C0010000}"/>
    <cellStyle name="Normal 21 3 6" xfId="1703" xr:uid="{00000000-0005-0000-0000-0000C1010000}"/>
    <cellStyle name="Normal 21 3 7" xfId="1786" xr:uid="{00000000-0005-0000-0000-0000C2010000}"/>
    <cellStyle name="Normal 21 3 8" xfId="1859" xr:uid="{00000000-0005-0000-0000-0000C3010000}"/>
    <cellStyle name="Normal 21 3 9" xfId="1933" xr:uid="{00000000-0005-0000-0000-0000C4010000}"/>
    <cellStyle name="Normal 21 30" xfId="845" xr:uid="{00000000-0005-0000-0000-0000C5010000}"/>
    <cellStyle name="Normal 21 31" xfId="873" xr:uid="{00000000-0005-0000-0000-0000C6010000}"/>
    <cellStyle name="Normal 21 32" xfId="900" xr:uid="{00000000-0005-0000-0000-0000C7010000}"/>
    <cellStyle name="Normal 21 33" xfId="928" xr:uid="{00000000-0005-0000-0000-0000C8010000}"/>
    <cellStyle name="Normal 21 34" xfId="956" xr:uid="{00000000-0005-0000-0000-0000C9010000}"/>
    <cellStyle name="Normal 21 35" xfId="984" xr:uid="{00000000-0005-0000-0000-0000CA010000}"/>
    <cellStyle name="Normal 21 36" xfId="1012" xr:uid="{00000000-0005-0000-0000-0000CB010000}"/>
    <cellStyle name="Normal 21 37" xfId="1040" xr:uid="{00000000-0005-0000-0000-0000CC010000}"/>
    <cellStyle name="Normal 21 38" xfId="1068" xr:uid="{00000000-0005-0000-0000-0000CD010000}"/>
    <cellStyle name="Normal 21 39" xfId="1095" xr:uid="{00000000-0005-0000-0000-0000CE010000}"/>
    <cellStyle name="Normal 21 4" xfId="104" xr:uid="{00000000-0005-0000-0000-0000CF010000}"/>
    <cellStyle name="Normal 21 40" xfId="1140" xr:uid="{00000000-0005-0000-0000-0000D0010000}"/>
    <cellStyle name="Normal 21 41" xfId="1152" xr:uid="{00000000-0005-0000-0000-0000D1010000}"/>
    <cellStyle name="Normal 21 42" xfId="1179" xr:uid="{00000000-0005-0000-0000-0000D2010000}"/>
    <cellStyle name="Normal 21 43" xfId="1207" xr:uid="{00000000-0005-0000-0000-0000D3010000}"/>
    <cellStyle name="Normal 21 44" xfId="1234" xr:uid="{00000000-0005-0000-0000-0000D4010000}"/>
    <cellStyle name="Normal 21 45" xfId="1265" xr:uid="{00000000-0005-0000-0000-0000D5010000}"/>
    <cellStyle name="Normal 21 46" xfId="1288" xr:uid="{00000000-0005-0000-0000-0000D6010000}"/>
    <cellStyle name="Normal 21 47" xfId="1310" xr:uid="{00000000-0005-0000-0000-0000D7010000}"/>
    <cellStyle name="Normal 21 48" xfId="1331" xr:uid="{00000000-0005-0000-0000-0000D8010000}"/>
    <cellStyle name="Normal 21 49" xfId="1356" xr:uid="{00000000-0005-0000-0000-0000D9010000}"/>
    <cellStyle name="Normal 21 5" xfId="143" xr:uid="{00000000-0005-0000-0000-0000DA010000}"/>
    <cellStyle name="Normal 21 50" xfId="1435" xr:uid="{00000000-0005-0000-0000-0000DB010000}"/>
    <cellStyle name="Normal 21 51" xfId="1505" xr:uid="{00000000-0005-0000-0000-0000DC010000}"/>
    <cellStyle name="Normal 21 52" xfId="1583" xr:uid="{00000000-0005-0000-0000-0000DD010000}"/>
    <cellStyle name="Normal 21 53" xfId="1652" xr:uid="{00000000-0005-0000-0000-0000DE010000}"/>
    <cellStyle name="Normal 21 54" xfId="1734" xr:uid="{00000000-0005-0000-0000-0000DF010000}"/>
    <cellStyle name="Normal 21 55" xfId="1807" xr:uid="{00000000-0005-0000-0000-0000E0010000}"/>
    <cellStyle name="Normal 21 56" xfId="1880" xr:uid="{00000000-0005-0000-0000-0000E1010000}"/>
    <cellStyle name="Normal 21 57" xfId="1951" xr:uid="{00000000-0005-0000-0000-0000E2010000}"/>
    <cellStyle name="Normal 21 58" xfId="2022" xr:uid="{00000000-0005-0000-0000-0000E3010000}"/>
    <cellStyle name="Normal 21 6" xfId="173" xr:uid="{00000000-0005-0000-0000-0000E4010000}"/>
    <cellStyle name="Normal 21 7" xfId="201" xr:uid="{00000000-0005-0000-0000-0000E5010000}"/>
    <cellStyle name="Normal 21 8" xfId="229" xr:uid="{00000000-0005-0000-0000-0000E6010000}"/>
    <cellStyle name="Normal 21 9" xfId="257" xr:uid="{00000000-0005-0000-0000-0000E7010000}"/>
    <cellStyle name="Normal 22" xfId="20" xr:uid="{00000000-0005-0000-0000-0000E8010000}"/>
    <cellStyle name="Normal 22 10" xfId="204" xr:uid="{00000000-0005-0000-0000-0000E9010000}"/>
    <cellStyle name="Normal 22 11" xfId="232" xr:uid="{00000000-0005-0000-0000-0000EA010000}"/>
    <cellStyle name="Normal 22 12" xfId="260" xr:uid="{00000000-0005-0000-0000-0000EB010000}"/>
    <cellStyle name="Normal 22 13" xfId="288" xr:uid="{00000000-0005-0000-0000-0000EC010000}"/>
    <cellStyle name="Normal 22 14" xfId="316" xr:uid="{00000000-0005-0000-0000-0000ED010000}"/>
    <cellStyle name="Normal 22 15" xfId="344" xr:uid="{00000000-0005-0000-0000-0000EE010000}"/>
    <cellStyle name="Normal 22 16" xfId="372" xr:uid="{00000000-0005-0000-0000-0000EF010000}"/>
    <cellStyle name="Normal 22 17" xfId="400" xr:uid="{00000000-0005-0000-0000-0000F0010000}"/>
    <cellStyle name="Normal 22 18" xfId="428" xr:uid="{00000000-0005-0000-0000-0000F1010000}"/>
    <cellStyle name="Normal 22 19" xfId="456" xr:uid="{00000000-0005-0000-0000-0000F2010000}"/>
    <cellStyle name="Normal 22 2" xfId="53" xr:uid="{00000000-0005-0000-0000-0000F3010000}"/>
    <cellStyle name="Normal 22 2 10" xfId="1982" xr:uid="{00000000-0005-0000-0000-0000F4010000}"/>
    <cellStyle name="Normal 22 2 11" xfId="2052" xr:uid="{00000000-0005-0000-0000-0000F5010000}"/>
    <cellStyle name="Normal 22 2 2" xfId="1386" xr:uid="{00000000-0005-0000-0000-0000F6010000}"/>
    <cellStyle name="Normal 22 2 3" xfId="1467" xr:uid="{00000000-0005-0000-0000-0000F7010000}"/>
    <cellStyle name="Normal 22 2 4" xfId="1536" xr:uid="{00000000-0005-0000-0000-0000F8010000}"/>
    <cellStyle name="Normal 22 2 5" xfId="1614" xr:uid="{00000000-0005-0000-0000-0000F9010000}"/>
    <cellStyle name="Normal 22 2 6" xfId="1682" xr:uid="{00000000-0005-0000-0000-0000FA010000}"/>
    <cellStyle name="Normal 22 2 7" xfId="1765" xr:uid="{00000000-0005-0000-0000-0000FB010000}"/>
    <cellStyle name="Normal 22 2 8" xfId="1838" xr:uid="{00000000-0005-0000-0000-0000FC010000}"/>
    <cellStyle name="Normal 22 2 9" xfId="1912" xr:uid="{00000000-0005-0000-0000-0000FD010000}"/>
    <cellStyle name="Normal 22 20" xfId="484" xr:uid="{00000000-0005-0000-0000-0000FE010000}"/>
    <cellStyle name="Normal 22 21" xfId="512" xr:uid="{00000000-0005-0000-0000-0000FF010000}"/>
    <cellStyle name="Normal 22 22" xfId="540" xr:uid="{00000000-0005-0000-0000-000000020000}"/>
    <cellStyle name="Normal 22 23" xfId="568" xr:uid="{00000000-0005-0000-0000-000001020000}"/>
    <cellStyle name="Normal 22 24" xfId="596" xr:uid="{00000000-0005-0000-0000-000002020000}"/>
    <cellStyle name="Normal 22 25" xfId="624" xr:uid="{00000000-0005-0000-0000-000003020000}"/>
    <cellStyle name="Normal 22 26" xfId="652" xr:uid="{00000000-0005-0000-0000-000004020000}"/>
    <cellStyle name="Normal 22 27" xfId="680" xr:uid="{00000000-0005-0000-0000-000005020000}"/>
    <cellStyle name="Normal 22 28" xfId="708" xr:uid="{00000000-0005-0000-0000-000006020000}"/>
    <cellStyle name="Normal 22 29" xfId="736" xr:uid="{00000000-0005-0000-0000-000007020000}"/>
    <cellStyle name="Normal 22 3" xfId="80" xr:uid="{00000000-0005-0000-0000-000008020000}"/>
    <cellStyle name="Normal 22 3 10" xfId="2004" xr:uid="{00000000-0005-0000-0000-000009020000}"/>
    <cellStyle name="Normal 22 3 11" xfId="2074" xr:uid="{00000000-0005-0000-0000-00000A020000}"/>
    <cellStyle name="Normal 22 3 2" xfId="1408" xr:uid="{00000000-0005-0000-0000-00000B020000}"/>
    <cellStyle name="Normal 22 3 3" xfId="1489" xr:uid="{00000000-0005-0000-0000-00000C020000}"/>
    <cellStyle name="Normal 22 3 4" xfId="1558" xr:uid="{00000000-0005-0000-0000-00000D020000}"/>
    <cellStyle name="Normal 22 3 5" xfId="1636" xr:uid="{00000000-0005-0000-0000-00000E020000}"/>
    <cellStyle name="Normal 22 3 6" xfId="1704" xr:uid="{00000000-0005-0000-0000-00000F020000}"/>
    <cellStyle name="Normal 22 3 7" xfId="1787" xr:uid="{00000000-0005-0000-0000-000010020000}"/>
    <cellStyle name="Normal 22 3 8" xfId="1860" xr:uid="{00000000-0005-0000-0000-000011020000}"/>
    <cellStyle name="Normal 22 3 9" xfId="1934" xr:uid="{00000000-0005-0000-0000-000012020000}"/>
    <cellStyle name="Normal 22 30" xfId="764" xr:uid="{00000000-0005-0000-0000-000013020000}"/>
    <cellStyle name="Normal 22 31" xfId="792" xr:uid="{00000000-0005-0000-0000-000014020000}"/>
    <cellStyle name="Normal 22 32" xfId="820" xr:uid="{00000000-0005-0000-0000-000015020000}"/>
    <cellStyle name="Normal 22 33" xfId="848" xr:uid="{00000000-0005-0000-0000-000016020000}"/>
    <cellStyle name="Normal 22 34" xfId="876" xr:uid="{00000000-0005-0000-0000-000017020000}"/>
    <cellStyle name="Normal 22 35" xfId="903" xr:uid="{00000000-0005-0000-0000-000018020000}"/>
    <cellStyle name="Normal 22 36" xfId="931" xr:uid="{00000000-0005-0000-0000-000019020000}"/>
    <cellStyle name="Normal 22 37" xfId="959" xr:uid="{00000000-0005-0000-0000-00001A020000}"/>
    <cellStyle name="Normal 22 38" xfId="987" xr:uid="{00000000-0005-0000-0000-00001B020000}"/>
    <cellStyle name="Normal 22 39" xfId="1015" xr:uid="{00000000-0005-0000-0000-00001C020000}"/>
    <cellStyle name="Normal 22 4" xfId="105" xr:uid="{00000000-0005-0000-0000-00001D020000}"/>
    <cellStyle name="Normal 22 40" xfId="1120" xr:uid="{00000000-0005-0000-0000-00001E020000}"/>
    <cellStyle name="Normal 22 41" xfId="1128" xr:uid="{00000000-0005-0000-0000-00001F020000}"/>
    <cellStyle name="Normal 22 42" xfId="1144" xr:uid="{00000000-0005-0000-0000-000020020000}"/>
    <cellStyle name="Normal 22 43" xfId="1142" xr:uid="{00000000-0005-0000-0000-000021020000}"/>
    <cellStyle name="Normal 22 44" xfId="1155" xr:uid="{00000000-0005-0000-0000-000022020000}"/>
    <cellStyle name="Normal 22 45" xfId="1217" xr:uid="{00000000-0005-0000-0000-000023020000}"/>
    <cellStyle name="Normal 22 46" xfId="1276" xr:uid="{00000000-0005-0000-0000-000024020000}"/>
    <cellStyle name="Normal 22 47" xfId="1182" xr:uid="{00000000-0005-0000-0000-000025020000}"/>
    <cellStyle name="Normal 22 48" xfId="1268" xr:uid="{00000000-0005-0000-0000-000026020000}"/>
    <cellStyle name="Normal 22 49" xfId="1357" xr:uid="{00000000-0005-0000-0000-000027020000}"/>
    <cellStyle name="Normal 22 5" xfId="129" xr:uid="{00000000-0005-0000-0000-000028020000}"/>
    <cellStyle name="Normal 22 50" xfId="1436" xr:uid="{00000000-0005-0000-0000-000029020000}"/>
    <cellStyle name="Normal 22 51" xfId="1506" xr:uid="{00000000-0005-0000-0000-00002A020000}"/>
    <cellStyle name="Normal 22 52" xfId="1584" xr:uid="{00000000-0005-0000-0000-00002B020000}"/>
    <cellStyle name="Normal 22 53" xfId="1653" xr:uid="{00000000-0005-0000-0000-00002C020000}"/>
    <cellStyle name="Normal 22 54" xfId="1735" xr:uid="{00000000-0005-0000-0000-00002D020000}"/>
    <cellStyle name="Normal 22 55" xfId="1808" xr:uid="{00000000-0005-0000-0000-00002E020000}"/>
    <cellStyle name="Normal 22 56" xfId="1881" xr:uid="{00000000-0005-0000-0000-00002F020000}"/>
    <cellStyle name="Normal 22 57" xfId="1952" xr:uid="{00000000-0005-0000-0000-000030020000}"/>
    <cellStyle name="Normal 22 58" xfId="2023" xr:uid="{00000000-0005-0000-0000-000031020000}"/>
    <cellStyle name="Normal 22 6" xfId="154" xr:uid="{00000000-0005-0000-0000-000032020000}"/>
    <cellStyle name="Normal 22 7" xfId="95" xr:uid="{00000000-0005-0000-0000-000033020000}"/>
    <cellStyle name="Normal 22 8" xfId="146" xr:uid="{00000000-0005-0000-0000-000034020000}"/>
    <cellStyle name="Normal 22 9" xfId="176" xr:uid="{00000000-0005-0000-0000-000035020000}"/>
    <cellStyle name="Normal 23" xfId="21" xr:uid="{00000000-0005-0000-0000-000036020000}"/>
    <cellStyle name="Normal 23 10" xfId="270" xr:uid="{00000000-0005-0000-0000-000037020000}"/>
    <cellStyle name="Normal 23 11" xfId="298" xr:uid="{00000000-0005-0000-0000-000038020000}"/>
    <cellStyle name="Normal 23 12" xfId="326" xr:uid="{00000000-0005-0000-0000-000039020000}"/>
    <cellStyle name="Normal 23 13" xfId="354" xr:uid="{00000000-0005-0000-0000-00003A020000}"/>
    <cellStyle name="Normal 23 14" xfId="382" xr:uid="{00000000-0005-0000-0000-00003B020000}"/>
    <cellStyle name="Normal 23 15" xfId="410" xr:uid="{00000000-0005-0000-0000-00003C020000}"/>
    <cellStyle name="Normal 23 16" xfId="438" xr:uid="{00000000-0005-0000-0000-00003D020000}"/>
    <cellStyle name="Normal 23 17" xfId="466" xr:uid="{00000000-0005-0000-0000-00003E020000}"/>
    <cellStyle name="Normal 23 18" xfId="494" xr:uid="{00000000-0005-0000-0000-00003F020000}"/>
    <cellStyle name="Normal 23 19" xfId="522" xr:uid="{00000000-0005-0000-0000-000040020000}"/>
    <cellStyle name="Normal 23 2" xfId="54" xr:uid="{00000000-0005-0000-0000-000041020000}"/>
    <cellStyle name="Normal 23 2 10" xfId="1983" xr:uid="{00000000-0005-0000-0000-000042020000}"/>
    <cellStyle name="Normal 23 2 11" xfId="2053" xr:uid="{00000000-0005-0000-0000-000043020000}"/>
    <cellStyle name="Normal 23 2 2" xfId="1387" xr:uid="{00000000-0005-0000-0000-000044020000}"/>
    <cellStyle name="Normal 23 2 3" xfId="1468" xr:uid="{00000000-0005-0000-0000-000045020000}"/>
    <cellStyle name="Normal 23 2 4" xfId="1537" xr:uid="{00000000-0005-0000-0000-000046020000}"/>
    <cellStyle name="Normal 23 2 5" xfId="1615" xr:uid="{00000000-0005-0000-0000-000047020000}"/>
    <cellStyle name="Normal 23 2 6" xfId="1683" xr:uid="{00000000-0005-0000-0000-000048020000}"/>
    <cellStyle name="Normal 23 2 7" xfId="1766" xr:uid="{00000000-0005-0000-0000-000049020000}"/>
    <cellStyle name="Normal 23 2 8" xfId="1839" xr:uid="{00000000-0005-0000-0000-00004A020000}"/>
    <cellStyle name="Normal 23 2 9" xfId="1913" xr:uid="{00000000-0005-0000-0000-00004B020000}"/>
    <cellStyle name="Normal 23 20" xfId="550" xr:uid="{00000000-0005-0000-0000-00004C020000}"/>
    <cellStyle name="Normal 23 21" xfId="578" xr:uid="{00000000-0005-0000-0000-00004D020000}"/>
    <cellStyle name="Normal 23 22" xfId="606" xr:uid="{00000000-0005-0000-0000-00004E020000}"/>
    <cellStyle name="Normal 23 23" xfId="634" xr:uid="{00000000-0005-0000-0000-00004F020000}"/>
    <cellStyle name="Normal 23 24" xfId="662" xr:uid="{00000000-0005-0000-0000-000050020000}"/>
    <cellStyle name="Normal 23 25" xfId="690" xr:uid="{00000000-0005-0000-0000-000051020000}"/>
    <cellStyle name="Normal 23 26" xfId="718" xr:uid="{00000000-0005-0000-0000-000052020000}"/>
    <cellStyle name="Normal 23 27" xfId="746" xr:uid="{00000000-0005-0000-0000-000053020000}"/>
    <cellStyle name="Normal 23 28" xfId="774" xr:uid="{00000000-0005-0000-0000-000054020000}"/>
    <cellStyle name="Normal 23 29" xfId="802" xr:uid="{00000000-0005-0000-0000-000055020000}"/>
    <cellStyle name="Normal 23 3" xfId="81" xr:uid="{00000000-0005-0000-0000-000056020000}"/>
    <cellStyle name="Normal 23 3 10" xfId="2005" xr:uid="{00000000-0005-0000-0000-000057020000}"/>
    <cellStyle name="Normal 23 3 11" xfId="2075" xr:uid="{00000000-0005-0000-0000-000058020000}"/>
    <cellStyle name="Normal 23 3 2" xfId="1409" xr:uid="{00000000-0005-0000-0000-000059020000}"/>
    <cellStyle name="Normal 23 3 3" xfId="1490" xr:uid="{00000000-0005-0000-0000-00005A020000}"/>
    <cellStyle name="Normal 23 3 4" xfId="1559" xr:uid="{00000000-0005-0000-0000-00005B020000}"/>
    <cellStyle name="Normal 23 3 5" xfId="1637" xr:uid="{00000000-0005-0000-0000-00005C020000}"/>
    <cellStyle name="Normal 23 3 6" xfId="1705" xr:uid="{00000000-0005-0000-0000-00005D020000}"/>
    <cellStyle name="Normal 23 3 7" xfId="1788" xr:uid="{00000000-0005-0000-0000-00005E020000}"/>
    <cellStyle name="Normal 23 3 8" xfId="1861" xr:uid="{00000000-0005-0000-0000-00005F020000}"/>
    <cellStyle name="Normal 23 3 9" xfId="1935" xr:uid="{00000000-0005-0000-0000-000060020000}"/>
    <cellStyle name="Normal 23 30" xfId="830" xr:uid="{00000000-0005-0000-0000-000061020000}"/>
    <cellStyle name="Normal 23 31" xfId="858" xr:uid="{00000000-0005-0000-0000-000062020000}"/>
    <cellStyle name="Normal 23 32" xfId="885" xr:uid="{00000000-0005-0000-0000-000063020000}"/>
    <cellStyle name="Normal 23 33" xfId="913" xr:uid="{00000000-0005-0000-0000-000064020000}"/>
    <cellStyle name="Normal 23 34" xfId="941" xr:uid="{00000000-0005-0000-0000-000065020000}"/>
    <cellStyle name="Normal 23 35" xfId="969" xr:uid="{00000000-0005-0000-0000-000066020000}"/>
    <cellStyle name="Normal 23 36" xfId="997" xr:uid="{00000000-0005-0000-0000-000067020000}"/>
    <cellStyle name="Normal 23 37" xfId="1025" xr:uid="{00000000-0005-0000-0000-000068020000}"/>
    <cellStyle name="Normal 23 38" xfId="1053" xr:uid="{00000000-0005-0000-0000-000069020000}"/>
    <cellStyle name="Normal 23 39" xfId="1080" xr:uid="{00000000-0005-0000-0000-00006A020000}"/>
    <cellStyle name="Normal 23 4" xfId="106" xr:uid="{00000000-0005-0000-0000-00006B020000}"/>
    <cellStyle name="Normal 23 40" xfId="1139" xr:uid="{00000000-0005-0000-0000-00006C020000}"/>
    <cellStyle name="Normal 23 41" xfId="1050" xr:uid="{00000000-0005-0000-0000-00006D020000}"/>
    <cellStyle name="Normal 23 42" xfId="1164" xr:uid="{00000000-0005-0000-0000-00006E020000}"/>
    <cellStyle name="Normal 23 43" xfId="1192" xr:uid="{00000000-0005-0000-0000-00006F020000}"/>
    <cellStyle name="Normal 23 44" xfId="1219" xr:uid="{00000000-0005-0000-0000-000070020000}"/>
    <cellStyle name="Normal 23 45" xfId="1264" xr:uid="{00000000-0005-0000-0000-000071020000}"/>
    <cellStyle name="Normal 23 46" xfId="1271" xr:uid="{00000000-0005-0000-0000-000072020000}"/>
    <cellStyle name="Normal 23 47" xfId="1296" xr:uid="{00000000-0005-0000-0000-000073020000}"/>
    <cellStyle name="Normal 23 48" xfId="1317" xr:uid="{00000000-0005-0000-0000-000074020000}"/>
    <cellStyle name="Normal 23 49" xfId="1358" xr:uid="{00000000-0005-0000-0000-000075020000}"/>
    <cellStyle name="Normal 23 5" xfId="123" xr:uid="{00000000-0005-0000-0000-000076020000}"/>
    <cellStyle name="Normal 23 50" xfId="1437" xr:uid="{00000000-0005-0000-0000-000077020000}"/>
    <cellStyle name="Normal 23 51" xfId="1507" xr:uid="{00000000-0005-0000-0000-000078020000}"/>
    <cellStyle name="Normal 23 52" xfId="1585" xr:uid="{00000000-0005-0000-0000-000079020000}"/>
    <cellStyle name="Normal 23 53" xfId="1654" xr:uid="{00000000-0005-0000-0000-00007A020000}"/>
    <cellStyle name="Normal 23 54" xfId="1736" xr:uid="{00000000-0005-0000-0000-00007B020000}"/>
    <cellStyle name="Normal 23 55" xfId="1809" xr:uid="{00000000-0005-0000-0000-00007C020000}"/>
    <cellStyle name="Normal 23 56" xfId="1882" xr:uid="{00000000-0005-0000-0000-00007D020000}"/>
    <cellStyle name="Normal 23 57" xfId="1953" xr:uid="{00000000-0005-0000-0000-00007E020000}"/>
    <cellStyle name="Normal 23 58" xfId="2024" xr:uid="{00000000-0005-0000-0000-00007F020000}"/>
    <cellStyle name="Normal 23 6" xfId="156" xr:uid="{00000000-0005-0000-0000-000080020000}"/>
    <cellStyle name="Normal 23 7" xfId="186" xr:uid="{00000000-0005-0000-0000-000081020000}"/>
    <cellStyle name="Normal 23 8" xfId="214" xr:uid="{00000000-0005-0000-0000-000082020000}"/>
    <cellStyle name="Normal 23 9" xfId="242" xr:uid="{00000000-0005-0000-0000-000083020000}"/>
    <cellStyle name="Normal 24" xfId="22" xr:uid="{00000000-0005-0000-0000-000084020000}"/>
    <cellStyle name="Normal 24 10" xfId="224" xr:uid="{00000000-0005-0000-0000-000085020000}"/>
    <cellStyle name="Normal 24 11" xfId="252" xr:uid="{00000000-0005-0000-0000-000086020000}"/>
    <cellStyle name="Normal 24 12" xfId="280" xr:uid="{00000000-0005-0000-0000-000087020000}"/>
    <cellStyle name="Normal 24 13" xfId="308" xr:uid="{00000000-0005-0000-0000-000088020000}"/>
    <cellStyle name="Normal 24 14" xfId="336" xr:uid="{00000000-0005-0000-0000-000089020000}"/>
    <cellStyle name="Normal 24 15" xfId="364" xr:uid="{00000000-0005-0000-0000-00008A020000}"/>
    <cellStyle name="Normal 24 16" xfId="392" xr:uid="{00000000-0005-0000-0000-00008B020000}"/>
    <cellStyle name="Normal 24 17" xfId="420" xr:uid="{00000000-0005-0000-0000-00008C020000}"/>
    <cellStyle name="Normal 24 18" xfId="448" xr:uid="{00000000-0005-0000-0000-00008D020000}"/>
    <cellStyle name="Normal 24 19" xfId="476" xr:uid="{00000000-0005-0000-0000-00008E020000}"/>
    <cellStyle name="Normal 24 2" xfId="55" xr:uid="{00000000-0005-0000-0000-00008F020000}"/>
    <cellStyle name="Normal 24 2 10" xfId="1984" xr:uid="{00000000-0005-0000-0000-000090020000}"/>
    <cellStyle name="Normal 24 2 11" xfId="2054" xr:uid="{00000000-0005-0000-0000-000091020000}"/>
    <cellStyle name="Normal 24 2 2" xfId="1388" xr:uid="{00000000-0005-0000-0000-000092020000}"/>
    <cellStyle name="Normal 24 2 3" xfId="1469" xr:uid="{00000000-0005-0000-0000-000093020000}"/>
    <cellStyle name="Normal 24 2 4" xfId="1538" xr:uid="{00000000-0005-0000-0000-000094020000}"/>
    <cellStyle name="Normal 24 2 5" xfId="1616" xr:uid="{00000000-0005-0000-0000-000095020000}"/>
    <cellStyle name="Normal 24 2 6" xfId="1684" xr:uid="{00000000-0005-0000-0000-000096020000}"/>
    <cellStyle name="Normal 24 2 7" xfId="1767" xr:uid="{00000000-0005-0000-0000-000097020000}"/>
    <cellStyle name="Normal 24 2 8" xfId="1840" xr:uid="{00000000-0005-0000-0000-000098020000}"/>
    <cellStyle name="Normal 24 2 9" xfId="1914" xr:uid="{00000000-0005-0000-0000-000099020000}"/>
    <cellStyle name="Normal 24 20" xfId="504" xr:uid="{00000000-0005-0000-0000-00009A020000}"/>
    <cellStyle name="Normal 24 21" xfId="532" xr:uid="{00000000-0005-0000-0000-00009B020000}"/>
    <cellStyle name="Normal 24 22" xfId="560" xr:uid="{00000000-0005-0000-0000-00009C020000}"/>
    <cellStyle name="Normal 24 23" xfId="588" xr:uid="{00000000-0005-0000-0000-00009D020000}"/>
    <cellStyle name="Normal 24 24" xfId="616" xr:uid="{00000000-0005-0000-0000-00009E020000}"/>
    <cellStyle name="Normal 24 25" xfId="644" xr:uid="{00000000-0005-0000-0000-00009F020000}"/>
    <cellStyle name="Normal 24 26" xfId="672" xr:uid="{00000000-0005-0000-0000-0000A0020000}"/>
    <cellStyle name="Normal 24 27" xfId="700" xr:uid="{00000000-0005-0000-0000-0000A1020000}"/>
    <cellStyle name="Normal 24 28" xfId="728" xr:uid="{00000000-0005-0000-0000-0000A2020000}"/>
    <cellStyle name="Normal 24 29" xfId="756" xr:uid="{00000000-0005-0000-0000-0000A3020000}"/>
    <cellStyle name="Normal 24 3" xfId="82" xr:uid="{00000000-0005-0000-0000-0000A4020000}"/>
    <cellStyle name="Normal 24 3 10" xfId="2006" xr:uid="{00000000-0005-0000-0000-0000A5020000}"/>
    <cellStyle name="Normal 24 3 11" xfId="2076" xr:uid="{00000000-0005-0000-0000-0000A6020000}"/>
    <cellStyle name="Normal 24 3 2" xfId="1410" xr:uid="{00000000-0005-0000-0000-0000A7020000}"/>
    <cellStyle name="Normal 24 3 3" xfId="1491" xr:uid="{00000000-0005-0000-0000-0000A8020000}"/>
    <cellStyle name="Normal 24 3 4" xfId="1560" xr:uid="{00000000-0005-0000-0000-0000A9020000}"/>
    <cellStyle name="Normal 24 3 5" xfId="1638" xr:uid="{00000000-0005-0000-0000-0000AA020000}"/>
    <cellStyle name="Normal 24 3 6" xfId="1706" xr:uid="{00000000-0005-0000-0000-0000AB020000}"/>
    <cellStyle name="Normal 24 3 7" xfId="1789" xr:uid="{00000000-0005-0000-0000-0000AC020000}"/>
    <cellStyle name="Normal 24 3 8" xfId="1862" xr:uid="{00000000-0005-0000-0000-0000AD020000}"/>
    <cellStyle name="Normal 24 3 9" xfId="1936" xr:uid="{00000000-0005-0000-0000-0000AE020000}"/>
    <cellStyle name="Normal 24 30" xfId="784" xr:uid="{00000000-0005-0000-0000-0000AF020000}"/>
    <cellStyle name="Normal 24 31" xfId="812" xr:uid="{00000000-0005-0000-0000-0000B0020000}"/>
    <cellStyle name="Normal 24 32" xfId="840" xr:uid="{00000000-0005-0000-0000-0000B1020000}"/>
    <cellStyle name="Normal 24 33" xfId="868" xr:uid="{00000000-0005-0000-0000-0000B2020000}"/>
    <cellStyle name="Normal 24 34" xfId="895" xr:uid="{00000000-0005-0000-0000-0000B3020000}"/>
    <cellStyle name="Normal 24 35" xfId="923" xr:uid="{00000000-0005-0000-0000-0000B4020000}"/>
    <cellStyle name="Normal 24 36" xfId="951" xr:uid="{00000000-0005-0000-0000-0000B5020000}"/>
    <cellStyle name="Normal 24 37" xfId="979" xr:uid="{00000000-0005-0000-0000-0000B6020000}"/>
    <cellStyle name="Normal 24 38" xfId="1007" xr:uid="{00000000-0005-0000-0000-0000B7020000}"/>
    <cellStyle name="Normal 24 39" xfId="1035" xr:uid="{00000000-0005-0000-0000-0000B8020000}"/>
    <cellStyle name="Normal 24 4" xfId="107" xr:uid="{00000000-0005-0000-0000-0000B9020000}"/>
    <cellStyle name="Normal 24 40" xfId="1119" xr:uid="{00000000-0005-0000-0000-0000BA020000}"/>
    <cellStyle name="Normal 24 41" xfId="1131" xr:uid="{00000000-0005-0000-0000-0000BB020000}"/>
    <cellStyle name="Normal 24 42" xfId="1145" xr:uid="{00000000-0005-0000-0000-0000BC020000}"/>
    <cellStyle name="Normal 24 43" xfId="1121" xr:uid="{00000000-0005-0000-0000-0000BD020000}"/>
    <cellStyle name="Normal 24 44" xfId="1174" xr:uid="{00000000-0005-0000-0000-0000BE020000}"/>
    <cellStyle name="Normal 24 45" xfId="1240" xr:uid="{00000000-0005-0000-0000-0000BF020000}"/>
    <cellStyle name="Normal 24 46" xfId="1238" xr:uid="{00000000-0005-0000-0000-0000C0020000}"/>
    <cellStyle name="Normal 24 47" xfId="1281" xr:uid="{00000000-0005-0000-0000-0000C1020000}"/>
    <cellStyle name="Normal 24 48" xfId="1184" xr:uid="{00000000-0005-0000-0000-0000C2020000}"/>
    <cellStyle name="Normal 24 49" xfId="1359" xr:uid="{00000000-0005-0000-0000-0000C3020000}"/>
    <cellStyle name="Normal 24 5" xfId="122" xr:uid="{00000000-0005-0000-0000-0000C4020000}"/>
    <cellStyle name="Normal 24 50" xfId="1438" xr:uid="{00000000-0005-0000-0000-0000C5020000}"/>
    <cellStyle name="Normal 24 51" xfId="1508" xr:uid="{00000000-0005-0000-0000-0000C6020000}"/>
    <cellStyle name="Normal 24 52" xfId="1586" xr:uid="{00000000-0005-0000-0000-0000C7020000}"/>
    <cellStyle name="Normal 24 53" xfId="1655" xr:uid="{00000000-0005-0000-0000-0000C8020000}"/>
    <cellStyle name="Normal 24 54" xfId="1737" xr:uid="{00000000-0005-0000-0000-0000C9020000}"/>
    <cellStyle name="Normal 24 55" xfId="1810" xr:uid="{00000000-0005-0000-0000-0000CA020000}"/>
    <cellStyle name="Normal 24 56" xfId="1883" xr:uid="{00000000-0005-0000-0000-0000CB020000}"/>
    <cellStyle name="Normal 24 57" xfId="1954" xr:uid="{00000000-0005-0000-0000-0000CC020000}"/>
    <cellStyle name="Normal 24 58" xfId="2025" xr:uid="{00000000-0005-0000-0000-0000CD020000}"/>
    <cellStyle name="Normal 24 6" xfId="136" xr:uid="{00000000-0005-0000-0000-0000CE020000}"/>
    <cellStyle name="Normal 24 7" xfId="98" xr:uid="{00000000-0005-0000-0000-0000CF020000}"/>
    <cellStyle name="Normal 24 8" xfId="166" xr:uid="{00000000-0005-0000-0000-0000D0020000}"/>
    <cellStyle name="Normal 24 9" xfId="196" xr:uid="{00000000-0005-0000-0000-0000D1020000}"/>
    <cellStyle name="Normal 25" xfId="23" xr:uid="{00000000-0005-0000-0000-0000D2020000}"/>
    <cellStyle name="Normal 25 10" xfId="212" xr:uid="{00000000-0005-0000-0000-0000D3020000}"/>
    <cellStyle name="Normal 25 11" xfId="240" xr:uid="{00000000-0005-0000-0000-0000D4020000}"/>
    <cellStyle name="Normal 25 12" xfId="268" xr:uid="{00000000-0005-0000-0000-0000D5020000}"/>
    <cellStyle name="Normal 25 13" xfId="296" xr:uid="{00000000-0005-0000-0000-0000D6020000}"/>
    <cellStyle name="Normal 25 14" xfId="324" xr:uid="{00000000-0005-0000-0000-0000D7020000}"/>
    <cellStyle name="Normal 25 15" xfId="352" xr:uid="{00000000-0005-0000-0000-0000D8020000}"/>
    <cellStyle name="Normal 25 16" xfId="380" xr:uid="{00000000-0005-0000-0000-0000D9020000}"/>
    <cellStyle name="Normal 25 17" xfId="408" xr:uid="{00000000-0005-0000-0000-0000DA020000}"/>
    <cellStyle name="Normal 25 18" xfId="436" xr:uid="{00000000-0005-0000-0000-0000DB020000}"/>
    <cellStyle name="Normal 25 19" xfId="464" xr:uid="{00000000-0005-0000-0000-0000DC020000}"/>
    <cellStyle name="Normal 25 2" xfId="56" xr:uid="{00000000-0005-0000-0000-0000DD020000}"/>
    <cellStyle name="Normal 25 2 10" xfId="1985" xr:uid="{00000000-0005-0000-0000-0000DE020000}"/>
    <cellStyle name="Normal 25 2 11" xfId="2055" xr:uid="{00000000-0005-0000-0000-0000DF020000}"/>
    <cellStyle name="Normal 25 2 2" xfId="1389" xr:uid="{00000000-0005-0000-0000-0000E0020000}"/>
    <cellStyle name="Normal 25 2 3" xfId="1470" xr:uid="{00000000-0005-0000-0000-0000E1020000}"/>
    <cellStyle name="Normal 25 2 4" xfId="1539" xr:uid="{00000000-0005-0000-0000-0000E2020000}"/>
    <cellStyle name="Normal 25 2 5" xfId="1617" xr:uid="{00000000-0005-0000-0000-0000E3020000}"/>
    <cellStyle name="Normal 25 2 6" xfId="1685" xr:uid="{00000000-0005-0000-0000-0000E4020000}"/>
    <cellStyle name="Normal 25 2 7" xfId="1768" xr:uid="{00000000-0005-0000-0000-0000E5020000}"/>
    <cellStyle name="Normal 25 2 8" xfId="1841" xr:uid="{00000000-0005-0000-0000-0000E6020000}"/>
    <cellStyle name="Normal 25 2 9" xfId="1915" xr:uid="{00000000-0005-0000-0000-0000E7020000}"/>
    <cellStyle name="Normal 25 20" xfId="492" xr:uid="{00000000-0005-0000-0000-0000E8020000}"/>
    <cellStyle name="Normal 25 21" xfId="520" xr:uid="{00000000-0005-0000-0000-0000E9020000}"/>
    <cellStyle name="Normal 25 22" xfId="548" xr:uid="{00000000-0005-0000-0000-0000EA020000}"/>
    <cellStyle name="Normal 25 23" xfId="576" xr:uid="{00000000-0005-0000-0000-0000EB020000}"/>
    <cellStyle name="Normal 25 24" xfId="604" xr:uid="{00000000-0005-0000-0000-0000EC020000}"/>
    <cellStyle name="Normal 25 25" xfId="632" xr:uid="{00000000-0005-0000-0000-0000ED020000}"/>
    <cellStyle name="Normal 25 26" xfId="660" xr:uid="{00000000-0005-0000-0000-0000EE020000}"/>
    <cellStyle name="Normal 25 27" xfId="688" xr:uid="{00000000-0005-0000-0000-0000EF020000}"/>
    <cellStyle name="Normal 25 28" xfId="716" xr:uid="{00000000-0005-0000-0000-0000F0020000}"/>
    <cellStyle name="Normal 25 29" xfId="744" xr:uid="{00000000-0005-0000-0000-0000F1020000}"/>
    <cellStyle name="Normal 25 3" xfId="83" xr:uid="{00000000-0005-0000-0000-0000F2020000}"/>
    <cellStyle name="Normal 25 3 10" xfId="2007" xr:uid="{00000000-0005-0000-0000-0000F3020000}"/>
    <cellStyle name="Normal 25 3 11" xfId="2077" xr:uid="{00000000-0005-0000-0000-0000F4020000}"/>
    <cellStyle name="Normal 25 3 2" xfId="1411" xr:uid="{00000000-0005-0000-0000-0000F5020000}"/>
    <cellStyle name="Normal 25 3 3" xfId="1492" xr:uid="{00000000-0005-0000-0000-0000F6020000}"/>
    <cellStyle name="Normal 25 3 4" xfId="1561" xr:uid="{00000000-0005-0000-0000-0000F7020000}"/>
    <cellStyle name="Normal 25 3 5" xfId="1639" xr:uid="{00000000-0005-0000-0000-0000F8020000}"/>
    <cellStyle name="Normal 25 3 6" xfId="1707" xr:uid="{00000000-0005-0000-0000-0000F9020000}"/>
    <cellStyle name="Normal 25 3 7" xfId="1790" xr:uid="{00000000-0005-0000-0000-0000FA020000}"/>
    <cellStyle name="Normal 25 3 8" xfId="1863" xr:uid="{00000000-0005-0000-0000-0000FB020000}"/>
    <cellStyle name="Normal 25 3 9" xfId="1937" xr:uid="{00000000-0005-0000-0000-0000FC020000}"/>
    <cellStyle name="Normal 25 30" xfId="772" xr:uid="{00000000-0005-0000-0000-0000FD020000}"/>
    <cellStyle name="Normal 25 31" xfId="800" xr:uid="{00000000-0005-0000-0000-0000FE020000}"/>
    <cellStyle name="Normal 25 32" xfId="828" xr:uid="{00000000-0005-0000-0000-0000FF020000}"/>
    <cellStyle name="Normal 25 33" xfId="856" xr:uid="{00000000-0005-0000-0000-000000030000}"/>
    <cellStyle name="Normal 25 34" xfId="883" xr:uid="{00000000-0005-0000-0000-000001030000}"/>
    <cellStyle name="Normal 25 35" xfId="911" xr:uid="{00000000-0005-0000-0000-000002030000}"/>
    <cellStyle name="Normal 25 36" xfId="939" xr:uid="{00000000-0005-0000-0000-000003030000}"/>
    <cellStyle name="Normal 25 37" xfId="967" xr:uid="{00000000-0005-0000-0000-000004030000}"/>
    <cellStyle name="Normal 25 38" xfId="995" xr:uid="{00000000-0005-0000-0000-000005030000}"/>
    <cellStyle name="Normal 25 39" xfId="1023" xr:uid="{00000000-0005-0000-0000-000006030000}"/>
    <cellStyle name="Normal 25 4" xfId="108" xr:uid="{00000000-0005-0000-0000-000007030000}"/>
    <cellStyle name="Normal 25 40" xfId="1138" xr:uid="{00000000-0005-0000-0000-000008030000}"/>
    <cellStyle name="Normal 25 41" xfId="1108" xr:uid="{00000000-0005-0000-0000-000009030000}"/>
    <cellStyle name="Normal 25 42" xfId="1099" xr:uid="{00000000-0005-0000-0000-00000A030000}"/>
    <cellStyle name="Normal 25 43" xfId="1103" xr:uid="{00000000-0005-0000-0000-00000B030000}"/>
    <cellStyle name="Normal 25 44" xfId="1162" xr:uid="{00000000-0005-0000-0000-00000C030000}"/>
    <cellStyle name="Normal 25 45" xfId="1263" xr:uid="{00000000-0005-0000-0000-00000D030000}"/>
    <cellStyle name="Normal 25 46" xfId="1272" xr:uid="{00000000-0005-0000-0000-00000E030000}"/>
    <cellStyle name="Normal 25 47" xfId="1280" xr:uid="{00000000-0005-0000-0000-00000F030000}"/>
    <cellStyle name="Normal 25 48" xfId="1277" xr:uid="{00000000-0005-0000-0000-000010030000}"/>
    <cellStyle name="Normal 25 49" xfId="1360" xr:uid="{00000000-0005-0000-0000-000011030000}"/>
    <cellStyle name="Normal 25 5" xfId="124" xr:uid="{00000000-0005-0000-0000-000012030000}"/>
    <cellStyle name="Normal 25 50" xfId="1439" xr:uid="{00000000-0005-0000-0000-000013030000}"/>
    <cellStyle name="Normal 25 51" xfId="1509" xr:uid="{00000000-0005-0000-0000-000014030000}"/>
    <cellStyle name="Normal 25 52" xfId="1587" xr:uid="{00000000-0005-0000-0000-000015030000}"/>
    <cellStyle name="Normal 25 53" xfId="1656" xr:uid="{00000000-0005-0000-0000-000016030000}"/>
    <cellStyle name="Normal 25 54" xfId="1738" xr:uid="{00000000-0005-0000-0000-000017030000}"/>
    <cellStyle name="Normal 25 55" xfId="1811" xr:uid="{00000000-0005-0000-0000-000018030000}"/>
    <cellStyle name="Normal 25 56" xfId="1884" xr:uid="{00000000-0005-0000-0000-000019030000}"/>
    <cellStyle name="Normal 25 57" xfId="1955" xr:uid="{00000000-0005-0000-0000-00001A030000}"/>
    <cellStyle name="Normal 25 58" xfId="2026" xr:uid="{00000000-0005-0000-0000-00001B030000}"/>
    <cellStyle name="Normal 25 6" xfId="135" xr:uid="{00000000-0005-0000-0000-00001C030000}"/>
    <cellStyle name="Normal 25 7" xfId="99" xr:uid="{00000000-0005-0000-0000-00001D030000}"/>
    <cellStyle name="Normal 25 8" xfId="132" xr:uid="{00000000-0005-0000-0000-00001E030000}"/>
    <cellStyle name="Normal 25 9" xfId="184" xr:uid="{00000000-0005-0000-0000-00001F030000}"/>
    <cellStyle name="Normal 26" xfId="24" xr:uid="{00000000-0005-0000-0000-000020030000}"/>
    <cellStyle name="Normal 26 10" xfId="305" xr:uid="{00000000-0005-0000-0000-000021030000}"/>
    <cellStyle name="Normal 26 11" xfId="333" xr:uid="{00000000-0005-0000-0000-000022030000}"/>
    <cellStyle name="Normal 26 12" xfId="361" xr:uid="{00000000-0005-0000-0000-000023030000}"/>
    <cellStyle name="Normal 26 13" xfId="389" xr:uid="{00000000-0005-0000-0000-000024030000}"/>
    <cellStyle name="Normal 26 14" xfId="417" xr:uid="{00000000-0005-0000-0000-000025030000}"/>
    <cellStyle name="Normal 26 15" xfId="445" xr:uid="{00000000-0005-0000-0000-000026030000}"/>
    <cellStyle name="Normal 26 16" xfId="473" xr:uid="{00000000-0005-0000-0000-000027030000}"/>
    <cellStyle name="Normal 26 17" xfId="501" xr:uid="{00000000-0005-0000-0000-000028030000}"/>
    <cellStyle name="Normal 26 18" xfId="529" xr:uid="{00000000-0005-0000-0000-000029030000}"/>
    <cellStyle name="Normal 26 19" xfId="557" xr:uid="{00000000-0005-0000-0000-00002A030000}"/>
    <cellStyle name="Normal 26 2" xfId="57" xr:uid="{00000000-0005-0000-0000-00002B030000}"/>
    <cellStyle name="Normal 26 2 10" xfId="1986" xr:uid="{00000000-0005-0000-0000-00002C030000}"/>
    <cellStyle name="Normal 26 2 11" xfId="2056" xr:uid="{00000000-0005-0000-0000-00002D030000}"/>
    <cellStyle name="Normal 26 2 2" xfId="1390" xr:uid="{00000000-0005-0000-0000-00002E030000}"/>
    <cellStyle name="Normal 26 2 3" xfId="1471" xr:uid="{00000000-0005-0000-0000-00002F030000}"/>
    <cellStyle name="Normal 26 2 4" xfId="1540" xr:uid="{00000000-0005-0000-0000-000030030000}"/>
    <cellStyle name="Normal 26 2 5" xfId="1618" xr:uid="{00000000-0005-0000-0000-000031030000}"/>
    <cellStyle name="Normal 26 2 6" xfId="1686" xr:uid="{00000000-0005-0000-0000-000032030000}"/>
    <cellStyle name="Normal 26 2 7" xfId="1769" xr:uid="{00000000-0005-0000-0000-000033030000}"/>
    <cellStyle name="Normal 26 2 8" xfId="1842" xr:uid="{00000000-0005-0000-0000-000034030000}"/>
    <cellStyle name="Normal 26 2 9" xfId="1916" xr:uid="{00000000-0005-0000-0000-000035030000}"/>
    <cellStyle name="Normal 26 20" xfId="585" xr:uid="{00000000-0005-0000-0000-000036030000}"/>
    <cellStyle name="Normal 26 21" xfId="613" xr:uid="{00000000-0005-0000-0000-000037030000}"/>
    <cellStyle name="Normal 26 22" xfId="641" xr:uid="{00000000-0005-0000-0000-000038030000}"/>
    <cellStyle name="Normal 26 23" xfId="669" xr:uid="{00000000-0005-0000-0000-000039030000}"/>
    <cellStyle name="Normal 26 24" xfId="697" xr:uid="{00000000-0005-0000-0000-00003A030000}"/>
    <cellStyle name="Normal 26 25" xfId="725" xr:uid="{00000000-0005-0000-0000-00003B030000}"/>
    <cellStyle name="Normal 26 26" xfId="753" xr:uid="{00000000-0005-0000-0000-00003C030000}"/>
    <cellStyle name="Normal 26 27" xfId="781" xr:uid="{00000000-0005-0000-0000-00003D030000}"/>
    <cellStyle name="Normal 26 28" xfId="809" xr:uid="{00000000-0005-0000-0000-00003E030000}"/>
    <cellStyle name="Normal 26 29" xfId="837" xr:uid="{00000000-0005-0000-0000-00003F030000}"/>
    <cellStyle name="Normal 26 3" xfId="84" xr:uid="{00000000-0005-0000-0000-000040030000}"/>
    <cellStyle name="Normal 26 3 10" xfId="2008" xr:uid="{00000000-0005-0000-0000-000041030000}"/>
    <cellStyle name="Normal 26 3 11" xfId="2078" xr:uid="{00000000-0005-0000-0000-000042030000}"/>
    <cellStyle name="Normal 26 3 2" xfId="1412" xr:uid="{00000000-0005-0000-0000-000043030000}"/>
    <cellStyle name="Normal 26 3 3" xfId="1493" xr:uid="{00000000-0005-0000-0000-000044030000}"/>
    <cellStyle name="Normal 26 3 4" xfId="1562" xr:uid="{00000000-0005-0000-0000-000045030000}"/>
    <cellStyle name="Normal 26 3 5" xfId="1640" xr:uid="{00000000-0005-0000-0000-000046030000}"/>
    <cellStyle name="Normal 26 3 6" xfId="1708" xr:uid="{00000000-0005-0000-0000-000047030000}"/>
    <cellStyle name="Normal 26 3 7" xfId="1791" xr:uid="{00000000-0005-0000-0000-000048030000}"/>
    <cellStyle name="Normal 26 3 8" xfId="1864" xr:uid="{00000000-0005-0000-0000-000049030000}"/>
    <cellStyle name="Normal 26 3 9" xfId="1938" xr:uid="{00000000-0005-0000-0000-00004A030000}"/>
    <cellStyle name="Normal 26 30" xfId="865" xr:uid="{00000000-0005-0000-0000-00004B030000}"/>
    <cellStyle name="Normal 26 31" xfId="892" xr:uid="{00000000-0005-0000-0000-00004C030000}"/>
    <cellStyle name="Normal 26 32" xfId="920" xr:uid="{00000000-0005-0000-0000-00004D030000}"/>
    <cellStyle name="Normal 26 33" xfId="948" xr:uid="{00000000-0005-0000-0000-00004E030000}"/>
    <cellStyle name="Normal 26 34" xfId="976" xr:uid="{00000000-0005-0000-0000-00004F030000}"/>
    <cellStyle name="Normal 26 35" xfId="1004" xr:uid="{00000000-0005-0000-0000-000050030000}"/>
    <cellStyle name="Normal 26 36" xfId="1032" xr:uid="{00000000-0005-0000-0000-000051030000}"/>
    <cellStyle name="Normal 26 37" xfId="1060" xr:uid="{00000000-0005-0000-0000-000052030000}"/>
    <cellStyle name="Normal 26 38" xfId="1087" xr:uid="{00000000-0005-0000-0000-000053030000}"/>
    <cellStyle name="Normal 26 39" xfId="1113" xr:uid="{00000000-0005-0000-0000-000054030000}"/>
    <cellStyle name="Normal 26 4" xfId="109" xr:uid="{00000000-0005-0000-0000-000055030000}"/>
    <cellStyle name="Normal 26 40" xfId="1074" xr:uid="{00000000-0005-0000-0000-000056030000}"/>
    <cellStyle name="Normal 26 41" xfId="1171" xr:uid="{00000000-0005-0000-0000-000057030000}"/>
    <cellStyle name="Normal 26 42" xfId="1199" xr:uid="{00000000-0005-0000-0000-000058030000}"/>
    <cellStyle name="Normal 26 43" xfId="1226" xr:uid="{00000000-0005-0000-0000-000059030000}"/>
    <cellStyle name="Normal 26 44" xfId="1250" xr:uid="{00000000-0005-0000-0000-00005A030000}"/>
    <cellStyle name="Normal 26 45" xfId="1189" xr:uid="{00000000-0005-0000-0000-00005B030000}"/>
    <cellStyle name="Normal 26 46" xfId="1303" xr:uid="{00000000-0005-0000-0000-00005C030000}"/>
    <cellStyle name="Normal 26 47" xfId="1324" xr:uid="{00000000-0005-0000-0000-00005D030000}"/>
    <cellStyle name="Normal 26 48" xfId="1341" xr:uid="{00000000-0005-0000-0000-00005E030000}"/>
    <cellStyle name="Normal 26 49" xfId="1361" xr:uid="{00000000-0005-0000-0000-00005F030000}"/>
    <cellStyle name="Normal 26 5" xfId="163" xr:uid="{00000000-0005-0000-0000-000060030000}"/>
    <cellStyle name="Normal 26 50" xfId="1440" xr:uid="{00000000-0005-0000-0000-000061030000}"/>
    <cellStyle name="Normal 26 51" xfId="1510" xr:uid="{00000000-0005-0000-0000-000062030000}"/>
    <cellStyle name="Normal 26 52" xfId="1588" xr:uid="{00000000-0005-0000-0000-000063030000}"/>
    <cellStyle name="Normal 26 53" xfId="1657" xr:uid="{00000000-0005-0000-0000-000064030000}"/>
    <cellStyle name="Normal 26 54" xfId="1739" xr:uid="{00000000-0005-0000-0000-000065030000}"/>
    <cellStyle name="Normal 26 55" xfId="1812" xr:uid="{00000000-0005-0000-0000-000066030000}"/>
    <cellStyle name="Normal 26 56" xfId="1885" xr:uid="{00000000-0005-0000-0000-000067030000}"/>
    <cellStyle name="Normal 26 57" xfId="1956" xr:uid="{00000000-0005-0000-0000-000068030000}"/>
    <cellStyle name="Normal 26 58" xfId="2027" xr:uid="{00000000-0005-0000-0000-000069030000}"/>
    <cellStyle name="Normal 26 6" xfId="193" xr:uid="{00000000-0005-0000-0000-00006A030000}"/>
    <cellStyle name="Normal 26 7" xfId="221" xr:uid="{00000000-0005-0000-0000-00006B030000}"/>
    <cellStyle name="Normal 26 8" xfId="249" xr:uid="{00000000-0005-0000-0000-00006C030000}"/>
    <cellStyle name="Normal 26 9" xfId="277" xr:uid="{00000000-0005-0000-0000-00006D030000}"/>
    <cellStyle name="Normal 27" xfId="25" xr:uid="{00000000-0005-0000-0000-00006E030000}"/>
    <cellStyle name="Normal 27 10" xfId="284" xr:uid="{00000000-0005-0000-0000-00006F030000}"/>
    <cellStyle name="Normal 27 11" xfId="312" xr:uid="{00000000-0005-0000-0000-000070030000}"/>
    <cellStyle name="Normal 27 12" xfId="340" xr:uid="{00000000-0005-0000-0000-000071030000}"/>
    <cellStyle name="Normal 27 13" xfId="368" xr:uid="{00000000-0005-0000-0000-000072030000}"/>
    <cellStyle name="Normal 27 14" xfId="396" xr:uid="{00000000-0005-0000-0000-000073030000}"/>
    <cellStyle name="Normal 27 15" xfId="424" xr:uid="{00000000-0005-0000-0000-000074030000}"/>
    <cellStyle name="Normal 27 16" xfId="452" xr:uid="{00000000-0005-0000-0000-000075030000}"/>
    <cellStyle name="Normal 27 17" xfId="480" xr:uid="{00000000-0005-0000-0000-000076030000}"/>
    <cellStyle name="Normal 27 18" xfId="508" xr:uid="{00000000-0005-0000-0000-000077030000}"/>
    <cellStyle name="Normal 27 19" xfId="536" xr:uid="{00000000-0005-0000-0000-000078030000}"/>
    <cellStyle name="Normal 27 2" xfId="58" xr:uid="{00000000-0005-0000-0000-000079030000}"/>
    <cellStyle name="Normal 27 2 10" xfId="1987" xr:uid="{00000000-0005-0000-0000-00007A030000}"/>
    <cellStyle name="Normal 27 2 11" xfId="2057" xr:uid="{00000000-0005-0000-0000-00007B030000}"/>
    <cellStyle name="Normal 27 2 2" xfId="1391" xr:uid="{00000000-0005-0000-0000-00007C030000}"/>
    <cellStyle name="Normal 27 2 3" xfId="1472" xr:uid="{00000000-0005-0000-0000-00007D030000}"/>
    <cellStyle name="Normal 27 2 4" xfId="1541" xr:uid="{00000000-0005-0000-0000-00007E030000}"/>
    <cellStyle name="Normal 27 2 5" xfId="1619" xr:uid="{00000000-0005-0000-0000-00007F030000}"/>
    <cellStyle name="Normal 27 2 6" xfId="1687" xr:uid="{00000000-0005-0000-0000-000080030000}"/>
    <cellStyle name="Normal 27 2 7" xfId="1770" xr:uid="{00000000-0005-0000-0000-000081030000}"/>
    <cellStyle name="Normal 27 2 8" xfId="1843" xr:uid="{00000000-0005-0000-0000-000082030000}"/>
    <cellStyle name="Normal 27 2 9" xfId="1917" xr:uid="{00000000-0005-0000-0000-000083030000}"/>
    <cellStyle name="Normal 27 20" xfId="564" xr:uid="{00000000-0005-0000-0000-000084030000}"/>
    <cellStyle name="Normal 27 21" xfId="592" xr:uid="{00000000-0005-0000-0000-000085030000}"/>
    <cellStyle name="Normal 27 22" xfId="620" xr:uid="{00000000-0005-0000-0000-000086030000}"/>
    <cellStyle name="Normal 27 23" xfId="648" xr:uid="{00000000-0005-0000-0000-000087030000}"/>
    <cellStyle name="Normal 27 24" xfId="676" xr:uid="{00000000-0005-0000-0000-000088030000}"/>
    <cellStyle name="Normal 27 25" xfId="704" xr:uid="{00000000-0005-0000-0000-000089030000}"/>
    <cellStyle name="Normal 27 26" xfId="732" xr:uid="{00000000-0005-0000-0000-00008A030000}"/>
    <cellStyle name="Normal 27 27" xfId="760" xr:uid="{00000000-0005-0000-0000-00008B030000}"/>
    <cellStyle name="Normal 27 28" xfId="788" xr:uid="{00000000-0005-0000-0000-00008C030000}"/>
    <cellStyle name="Normal 27 29" xfId="816" xr:uid="{00000000-0005-0000-0000-00008D030000}"/>
    <cellStyle name="Normal 27 3" xfId="85" xr:uid="{00000000-0005-0000-0000-00008E030000}"/>
    <cellStyle name="Normal 27 3 10" xfId="2009" xr:uid="{00000000-0005-0000-0000-00008F030000}"/>
    <cellStyle name="Normal 27 3 11" xfId="2079" xr:uid="{00000000-0005-0000-0000-000090030000}"/>
    <cellStyle name="Normal 27 3 2" xfId="1413" xr:uid="{00000000-0005-0000-0000-000091030000}"/>
    <cellStyle name="Normal 27 3 3" xfId="1494" xr:uid="{00000000-0005-0000-0000-000092030000}"/>
    <cellStyle name="Normal 27 3 4" xfId="1563" xr:uid="{00000000-0005-0000-0000-000093030000}"/>
    <cellStyle name="Normal 27 3 5" xfId="1641" xr:uid="{00000000-0005-0000-0000-000094030000}"/>
    <cellStyle name="Normal 27 3 6" xfId="1709" xr:uid="{00000000-0005-0000-0000-000095030000}"/>
    <cellStyle name="Normal 27 3 7" xfId="1792" xr:uid="{00000000-0005-0000-0000-000096030000}"/>
    <cellStyle name="Normal 27 3 8" xfId="1865" xr:uid="{00000000-0005-0000-0000-000097030000}"/>
    <cellStyle name="Normal 27 3 9" xfId="1939" xr:uid="{00000000-0005-0000-0000-000098030000}"/>
    <cellStyle name="Normal 27 30" xfId="844" xr:uid="{00000000-0005-0000-0000-000099030000}"/>
    <cellStyle name="Normal 27 31" xfId="872" xr:uid="{00000000-0005-0000-0000-00009A030000}"/>
    <cellStyle name="Normal 27 32" xfId="899" xr:uid="{00000000-0005-0000-0000-00009B030000}"/>
    <cellStyle name="Normal 27 33" xfId="927" xr:uid="{00000000-0005-0000-0000-00009C030000}"/>
    <cellStyle name="Normal 27 34" xfId="955" xr:uid="{00000000-0005-0000-0000-00009D030000}"/>
    <cellStyle name="Normal 27 35" xfId="983" xr:uid="{00000000-0005-0000-0000-00009E030000}"/>
    <cellStyle name="Normal 27 36" xfId="1011" xr:uid="{00000000-0005-0000-0000-00009F030000}"/>
    <cellStyle name="Normal 27 37" xfId="1039" xr:uid="{00000000-0005-0000-0000-0000A0030000}"/>
    <cellStyle name="Normal 27 38" xfId="1067" xr:uid="{00000000-0005-0000-0000-0000A1030000}"/>
    <cellStyle name="Normal 27 39" xfId="1094" xr:uid="{00000000-0005-0000-0000-0000A2030000}"/>
    <cellStyle name="Normal 27 4" xfId="110" xr:uid="{00000000-0005-0000-0000-0000A3030000}"/>
    <cellStyle name="Normal 27 40" xfId="1137" xr:uid="{00000000-0005-0000-0000-0000A4030000}"/>
    <cellStyle name="Normal 27 41" xfId="1151" xr:uid="{00000000-0005-0000-0000-0000A5030000}"/>
    <cellStyle name="Normal 27 42" xfId="1178" xr:uid="{00000000-0005-0000-0000-0000A6030000}"/>
    <cellStyle name="Normal 27 43" xfId="1206" xr:uid="{00000000-0005-0000-0000-0000A7030000}"/>
    <cellStyle name="Normal 27 44" xfId="1233" xr:uid="{00000000-0005-0000-0000-0000A8030000}"/>
    <cellStyle name="Normal 27 45" xfId="1245" xr:uid="{00000000-0005-0000-0000-0000A9030000}"/>
    <cellStyle name="Normal 27 46" xfId="1287" xr:uid="{00000000-0005-0000-0000-0000AA030000}"/>
    <cellStyle name="Normal 27 47" xfId="1309" xr:uid="{00000000-0005-0000-0000-0000AB030000}"/>
    <cellStyle name="Normal 27 48" xfId="1330" xr:uid="{00000000-0005-0000-0000-0000AC030000}"/>
    <cellStyle name="Normal 27 49" xfId="1362" xr:uid="{00000000-0005-0000-0000-0000AD030000}"/>
    <cellStyle name="Normal 27 5" xfId="142" xr:uid="{00000000-0005-0000-0000-0000AE030000}"/>
    <cellStyle name="Normal 27 50" xfId="1441" xr:uid="{00000000-0005-0000-0000-0000AF030000}"/>
    <cellStyle name="Normal 27 51" xfId="1511" xr:uid="{00000000-0005-0000-0000-0000B0030000}"/>
    <cellStyle name="Normal 27 52" xfId="1589" xr:uid="{00000000-0005-0000-0000-0000B1030000}"/>
    <cellStyle name="Normal 27 53" xfId="1658" xr:uid="{00000000-0005-0000-0000-0000B2030000}"/>
    <cellStyle name="Normal 27 54" xfId="1740" xr:uid="{00000000-0005-0000-0000-0000B3030000}"/>
    <cellStyle name="Normal 27 55" xfId="1813" xr:uid="{00000000-0005-0000-0000-0000B4030000}"/>
    <cellStyle name="Normal 27 56" xfId="1886" xr:uid="{00000000-0005-0000-0000-0000B5030000}"/>
    <cellStyle name="Normal 27 57" xfId="1957" xr:uid="{00000000-0005-0000-0000-0000B6030000}"/>
    <cellStyle name="Normal 27 58" xfId="2028" xr:uid="{00000000-0005-0000-0000-0000B7030000}"/>
    <cellStyle name="Normal 27 6" xfId="172" xr:uid="{00000000-0005-0000-0000-0000B8030000}"/>
    <cellStyle name="Normal 27 7" xfId="200" xr:uid="{00000000-0005-0000-0000-0000B9030000}"/>
    <cellStyle name="Normal 27 8" xfId="228" xr:uid="{00000000-0005-0000-0000-0000BA030000}"/>
    <cellStyle name="Normal 27 9" xfId="256" xr:uid="{00000000-0005-0000-0000-0000BB030000}"/>
    <cellStyle name="Normal 28" xfId="26" xr:uid="{00000000-0005-0000-0000-0000BC030000}"/>
    <cellStyle name="Normal 28 10" xfId="304" xr:uid="{00000000-0005-0000-0000-0000BD030000}"/>
    <cellStyle name="Normal 28 11" xfId="332" xr:uid="{00000000-0005-0000-0000-0000BE030000}"/>
    <cellStyle name="Normal 28 12" xfId="360" xr:uid="{00000000-0005-0000-0000-0000BF030000}"/>
    <cellStyle name="Normal 28 13" xfId="388" xr:uid="{00000000-0005-0000-0000-0000C0030000}"/>
    <cellStyle name="Normal 28 14" xfId="416" xr:uid="{00000000-0005-0000-0000-0000C1030000}"/>
    <cellStyle name="Normal 28 15" xfId="444" xr:uid="{00000000-0005-0000-0000-0000C2030000}"/>
    <cellStyle name="Normal 28 16" xfId="472" xr:uid="{00000000-0005-0000-0000-0000C3030000}"/>
    <cellStyle name="Normal 28 17" xfId="500" xr:uid="{00000000-0005-0000-0000-0000C4030000}"/>
    <cellStyle name="Normal 28 18" xfId="528" xr:uid="{00000000-0005-0000-0000-0000C5030000}"/>
    <cellStyle name="Normal 28 19" xfId="556" xr:uid="{00000000-0005-0000-0000-0000C6030000}"/>
    <cellStyle name="Normal 28 2" xfId="59" xr:uid="{00000000-0005-0000-0000-0000C7030000}"/>
    <cellStyle name="Normal 28 2 10" xfId="1988" xr:uid="{00000000-0005-0000-0000-0000C8030000}"/>
    <cellStyle name="Normal 28 2 11" xfId="2058" xr:uid="{00000000-0005-0000-0000-0000C9030000}"/>
    <cellStyle name="Normal 28 2 2" xfId="1392" xr:uid="{00000000-0005-0000-0000-0000CA030000}"/>
    <cellStyle name="Normal 28 2 3" xfId="1473" xr:uid="{00000000-0005-0000-0000-0000CB030000}"/>
    <cellStyle name="Normal 28 2 4" xfId="1542" xr:uid="{00000000-0005-0000-0000-0000CC030000}"/>
    <cellStyle name="Normal 28 2 5" xfId="1620" xr:uid="{00000000-0005-0000-0000-0000CD030000}"/>
    <cellStyle name="Normal 28 2 6" xfId="1688" xr:uid="{00000000-0005-0000-0000-0000CE030000}"/>
    <cellStyle name="Normal 28 2 7" xfId="1771" xr:uid="{00000000-0005-0000-0000-0000CF030000}"/>
    <cellStyle name="Normal 28 2 8" xfId="1844" xr:uid="{00000000-0005-0000-0000-0000D0030000}"/>
    <cellStyle name="Normal 28 2 9" xfId="1918" xr:uid="{00000000-0005-0000-0000-0000D1030000}"/>
    <cellStyle name="Normal 28 20" xfId="584" xr:uid="{00000000-0005-0000-0000-0000D2030000}"/>
    <cellStyle name="Normal 28 21" xfId="612" xr:uid="{00000000-0005-0000-0000-0000D3030000}"/>
    <cellStyle name="Normal 28 22" xfId="640" xr:uid="{00000000-0005-0000-0000-0000D4030000}"/>
    <cellStyle name="Normal 28 23" xfId="668" xr:uid="{00000000-0005-0000-0000-0000D5030000}"/>
    <cellStyle name="Normal 28 24" xfId="696" xr:uid="{00000000-0005-0000-0000-0000D6030000}"/>
    <cellStyle name="Normal 28 25" xfId="724" xr:uid="{00000000-0005-0000-0000-0000D7030000}"/>
    <cellStyle name="Normal 28 26" xfId="752" xr:uid="{00000000-0005-0000-0000-0000D8030000}"/>
    <cellStyle name="Normal 28 27" xfId="780" xr:uid="{00000000-0005-0000-0000-0000D9030000}"/>
    <cellStyle name="Normal 28 28" xfId="808" xr:uid="{00000000-0005-0000-0000-0000DA030000}"/>
    <cellStyle name="Normal 28 29" xfId="836" xr:uid="{00000000-0005-0000-0000-0000DB030000}"/>
    <cellStyle name="Normal 28 3" xfId="86" xr:uid="{00000000-0005-0000-0000-0000DC030000}"/>
    <cellStyle name="Normal 28 3 10" xfId="2010" xr:uid="{00000000-0005-0000-0000-0000DD030000}"/>
    <cellStyle name="Normal 28 3 11" xfId="2080" xr:uid="{00000000-0005-0000-0000-0000DE030000}"/>
    <cellStyle name="Normal 28 3 2" xfId="1414" xr:uid="{00000000-0005-0000-0000-0000DF030000}"/>
    <cellStyle name="Normal 28 3 3" xfId="1495" xr:uid="{00000000-0005-0000-0000-0000E0030000}"/>
    <cellStyle name="Normal 28 3 4" xfId="1564" xr:uid="{00000000-0005-0000-0000-0000E1030000}"/>
    <cellStyle name="Normal 28 3 5" xfId="1642" xr:uid="{00000000-0005-0000-0000-0000E2030000}"/>
    <cellStyle name="Normal 28 3 6" xfId="1710" xr:uid="{00000000-0005-0000-0000-0000E3030000}"/>
    <cellStyle name="Normal 28 3 7" xfId="1793" xr:uid="{00000000-0005-0000-0000-0000E4030000}"/>
    <cellStyle name="Normal 28 3 8" xfId="1866" xr:uid="{00000000-0005-0000-0000-0000E5030000}"/>
    <cellStyle name="Normal 28 3 9" xfId="1940" xr:uid="{00000000-0005-0000-0000-0000E6030000}"/>
    <cellStyle name="Normal 28 30" xfId="864" xr:uid="{00000000-0005-0000-0000-0000E7030000}"/>
    <cellStyle name="Normal 28 31" xfId="891" xr:uid="{00000000-0005-0000-0000-0000E8030000}"/>
    <cellStyle name="Normal 28 32" xfId="919" xr:uid="{00000000-0005-0000-0000-0000E9030000}"/>
    <cellStyle name="Normal 28 33" xfId="947" xr:uid="{00000000-0005-0000-0000-0000EA030000}"/>
    <cellStyle name="Normal 28 34" xfId="975" xr:uid="{00000000-0005-0000-0000-0000EB030000}"/>
    <cellStyle name="Normal 28 35" xfId="1003" xr:uid="{00000000-0005-0000-0000-0000EC030000}"/>
    <cellStyle name="Normal 28 36" xfId="1031" xr:uid="{00000000-0005-0000-0000-0000ED030000}"/>
    <cellStyle name="Normal 28 37" xfId="1059" xr:uid="{00000000-0005-0000-0000-0000EE030000}"/>
    <cellStyle name="Normal 28 38" xfId="1086" xr:uid="{00000000-0005-0000-0000-0000EF030000}"/>
    <cellStyle name="Normal 28 39" xfId="1112" xr:uid="{00000000-0005-0000-0000-0000F0030000}"/>
    <cellStyle name="Normal 28 4" xfId="111" xr:uid="{00000000-0005-0000-0000-0000F1030000}"/>
    <cellStyle name="Normal 28 40" xfId="965" xr:uid="{00000000-0005-0000-0000-0000F2030000}"/>
    <cellStyle name="Normal 28 41" xfId="1170" xr:uid="{00000000-0005-0000-0000-0000F3030000}"/>
    <cellStyle name="Normal 28 42" xfId="1198" xr:uid="{00000000-0005-0000-0000-0000F4030000}"/>
    <cellStyle name="Normal 28 43" xfId="1225" xr:uid="{00000000-0005-0000-0000-0000F5030000}"/>
    <cellStyle name="Normal 28 44" xfId="1249" xr:uid="{00000000-0005-0000-0000-0000F6030000}"/>
    <cellStyle name="Normal 28 45" xfId="1210" xr:uid="{00000000-0005-0000-0000-0000F7030000}"/>
    <cellStyle name="Normal 28 46" xfId="1302" xr:uid="{00000000-0005-0000-0000-0000F8030000}"/>
    <cellStyle name="Normal 28 47" xfId="1323" xr:uid="{00000000-0005-0000-0000-0000F9030000}"/>
    <cellStyle name="Normal 28 48" xfId="1340" xr:uid="{00000000-0005-0000-0000-0000FA030000}"/>
    <cellStyle name="Normal 28 49" xfId="1363" xr:uid="{00000000-0005-0000-0000-0000FB030000}"/>
    <cellStyle name="Normal 28 5" xfId="162" xr:uid="{00000000-0005-0000-0000-0000FC030000}"/>
    <cellStyle name="Normal 28 50" xfId="1442" xr:uid="{00000000-0005-0000-0000-0000FD030000}"/>
    <cellStyle name="Normal 28 51" xfId="1512" xr:uid="{00000000-0005-0000-0000-0000FE030000}"/>
    <cellStyle name="Normal 28 52" xfId="1590" xr:uid="{00000000-0005-0000-0000-0000FF030000}"/>
    <cellStyle name="Normal 28 53" xfId="1659" xr:uid="{00000000-0005-0000-0000-000000040000}"/>
    <cellStyle name="Normal 28 54" xfId="1741" xr:uid="{00000000-0005-0000-0000-000001040000}"/>
    <cellStyle name="Normal 28 55" xfId="1814" xr:uid="{00000000-0005-0000-0000-000002040000}"/>
    <cellStyle name="Normal 28 56" xfId="1887" xr:uid="{00000000-0005-0000-0000-000003040000}"/>
    <cellStyle name="Normal 28 57" xfId="1958" xr:uid="{00000000-0005-0000-0000-000004040000}"/>
    <cellStyle name="Normal 28 58" xfId="2029" xr:uid="{00000000-0005-0000-0000-000005040000}"/>
    <cellStyle name="Normal 28 6" xfId="192" xr:uid="{00000000-0005-0000-0000-000006040000}"/>
    <cellStyle name="Normal 28 7" xfId="220" xr:uid="{00000000-0005-0000-0000-000007040000}"/>
    <cellStyle name="Normal 28 8" xfId="248" xr:uid="{00000000-0005-0000-0000-000008040000}"/>
    <cellStyle name="Normal 28 9" xfId="276" xr:uid="{00000000-0005-0000-0000-000009040000}"/>
    <cellStyle name="Normal 29" xfId="27" xr:uid="{00000000-0005-0000-0000-00000A040000}"/>
    <cellStyle name="Normal 29 10" xfId="283" xr:uid="{00000000-0005-0000-0000-00000B040000}"/>
    <cellStyle name="Normal 29 11" xfId="311" xr:uid="{00000000-0005-0000-0000-00000C040000}"/>
    <cellStyle name="Normal 29 12" xfId="339" xr:uid="{00000000-0005-0000-0000-00000D040000}"/>
    <cellStyle name="Normal 29 13" xfId="367" xr:uid="{00000000-0005-0000-0000-00000E040000}"/>
    <cellStyle name="Normal 29 14" xfId="395" xr:uid="{00000000-0005-0000-0000-00000F040000}"/>
    <cellStyle name="Normal 29 15" xfId="423" xr:uid="{00000000-0005-0000-0000-000010040000}"/>
    <cellStyle name="Normal 29 16" xfId="451" xr:uid="{00000000-0005-0000-0000-000011040000}"/>
    <cellStyle name="Normal 29 17" xfId="479" xr:uid="{00000000-0005-0000-0000-000012040000}"/>
    <cellStyle name="Normal 29 18" xfId="507" xr:uid="{00000000-0005-0000-0000-000013040000}"/>
    <cellStyle name="Normal 29 19" xfId="535" xr:uid="{00000000-0005-0000-0000-000014040000}"/>
    <cellStyle name="Normal 29 2" xfId="60" xr:uid="{00000000-0005-0000-0000-000015040000}"/>
    <cellStyle name="Normal 29 2 10" xfId="1989" xr:uid="{00000000-0005-0000-0000-000016040000}"/>
    <cellStyle name="Normal 29 2 11" xfId="2059" xr:uid="{00000000-0005-0000-0000-000017040000}"/>
    <cellStyle name="Normal 29 2 2" xfId="1393" xr:uid="{00000000-0005-0000-0000-000018040000}"/>
    <cellStyle name="Normal 29 2 3" xfId="1474" xr:uid="{00000000-0005-0000-0000-000019040000}"/>
    <cellStyle name="Normal 29 2 4" xfId="1543" xr:uid="{00000000-0005-0000-0000-00001A040000}"/>
    <cellStyle name="Normal 29 2 5" xfId="1621" xr:uid="{00000000-0005-0000-0000-00001B040000}"/>
    <cellStyle name="Normal 29 2 6" xfId="1689" xr:uid="{00000000-0005-0000-0000-00001C040000}"/>
    <cellStyle name="Normal 29 2 7" xfId="1772" xr:uid="{00000000-0005-0000-0000-00001D040000}"/>
    <cellStyle name="Normal 29 2 8" xfId="1845" xr:uid="{00000000-0005-0000-0000-00001E040000}"/>
    <cellStyle name="Normal 29 2 9" xfId="1919" xr:uid="{00000000-0005-0000-0000-00001F040000}"/>
    <cellStyle name="Normal 29 20" xfId="563" xr:uid="{00000000-0005-0000-0000-000020040000}"/>
    <cellStyle name="Normal 29 21" xfId="591" xr:uid="{00000000-0005-0000-0000-000021040000}"/>
    <cellStyle name="Normal 29 22" xfId="619" xr:uid="{00000000-0005-0000-0000-000022040000}"/>
    <cellStyle name="Normal 29 23" xfId="647" xr:uid="{00000000-0005-0000-0000-000023040000}"/>
    <cellStyle name="Normal 29 24" xfId="675" xr:uid="{00000000-0005-0000-0000-000024040000}"/>
    <cellStyle name="Normal 29 25" xfId="703" xr:uid="{00000000-0005-0000-0000-000025040000}"/>
    <cellStyle name="Normal 29 26" xfId="731" xr:uid="{00000000-0005-0000-0000-000026040000}"/>
    <cellStyle name="Normal 29 27" xfId="759" xr:uid="{00000000-0005-0000-0000-000027040000}"/>
    <cellStyle name="Normal 29 28" xfId="787" xr:uid="{00000000-0005-0000-0000-000028040000}"/>
    <cellStyle name="Normal 29 29" xfId="815" xr:uid="{00000000-0005-0000-0000-000029040000}"/>
    <cellStyle name="Normal 29 3" xfId="87" xr:uid="{00000000-0005-0000-0000-00002A040000}"/>
    <cellStyle name="Normal 29 3 10" xfId="2011" xr:uid="{00000000-0005-0000-0000-00002B040000}"/>
    <cellStyle name="Normal 29 3 11" xfId="2081" xr:uid="{00000000-0005-0000-0000-00002C040000}"/>
    <cellStyle name="Normal 29 3 2" xfId="1415" xr:uid="{00000000-0005-0000-0000-00002D040000}"/>
    <cellStyle name="Normal 29 3 3" xfId="1496" xr:uid="{00000000-0005-0000-0000-00002E040000}"/>
    <cellStyle name="Normal 29 3 4" xfId="1565" xr:uid="{00000000-0005-0000-0000-00002F040000}"/>
    <cellStyle name="Normal 29 3 5" xfId="1643" xr:uid="{00000000-0005-0000-0000-000030040000}"/>
    <cellStyle name="Normal 29 3 6" xfId="1711" xr:uid="{00000000-0005-0000-0000-000031040000}"/>
    <cellStyle name="Normal 29 3 7" xfId="1794" xr:uid="{00000000-0005-0000-0000-000032040000}"/>
    <cellStyle name="Normal 29 3 8" xfId="1867" xr:uid="{00000000-0005-0000-0000-000033040000}"/>
    <cellStyle name="Normal 29 3 9" xfId="1941" xr:uid="{00000000-0005-0000-0000-000034040000}"/>
    <cellStyle name="Normal 29 30" xfId="843" xr:uid="{00000000-0005-0000-0000-000035040000}"/>
    <cellStyle name="Normal 29 31" xfId="871" xr:uid="{00000000-0005-0000-0000-000036040000}"/>
    <cellStyle name="Normal 29 32" xfId="898" xr:uid="{00000000-0005-0000-0000-000037040000}"/>
    <cellStyle name="Normal 29 33" xfId="926" xr:uid="{00000000-0005-0000-0000-000038040000}"/>
    <cellStyle name="Normal 29 34" xfId="954" xr:uid="{00000000-0005-0000-0000-000039040000}"/>
    <cellStyle name="Normal 29 35" xfId="982" xr:uid="{00000000-0005-0000-0000-00003A040000}"/>
    <cellStyle name="Normal 29 36" xfId="1010" xr:uid="{00000000-0005-0000-0000-00003B040000}"/>
    <cellStyle name="Normal 29 37" xfId="1038" xr:uid="{00000000-0005-0000-0000-00003C040000}"/>
    <cellStyle name="Normal 29 38" xfId="1066" xr:uid="{00000000-0005-0000-0000-00003D040000}"/>
    <cellStyle name="Normal 29 39" xfId="1093" xr:uid="{00000000-0005-0000-0000-00003E040000}"/>
    <cellStyle name="Normal 29 4" xfId="112" xr:uid="{00000000-0005-0000-0000-00003F040000}"/>
    <cellStyle name="Normal 29 40" xfId="1136" xr:uid="{00000000-0005-0000-0000-000040040000}"/>
    <cellStyle name="Normal 29 41" xfId="1150" xr:uid="{00000000-0005-0000-0000-000041040000}"/>
    <cellStyle name="Normal 29 42" xfId="1177" xr:uid="{00000000-0005-0000-0000-000042040000}"/>
    <cellStyle name="Normal 29 43" xfId="1205" xr:uid="{00000000-0005-0000-0000-000043040000}"/>
    <cellStyle name="Normal 29 44" xfId="1232" xr:uid="{00000000-0005-0000-0000-000044040000}"/>
    <cellStyle name="Normal 29 45" xfId="1262" xr:uid="{00000000-0005-0000-0000-000045040000}"/>
    <cellStyle name="Normal 29 46" xfId="1286" xr:uid="{00000000-0005-0000-0000-000046040000}"/>
    <cellStyle name="Normal 29 47" xfId="1308" xr:uid="{00000000-0005-0000-0000-000047040000}"/>
    <cellStyle name="Normal 29 48" xfId="1329" xr:uid="{00000000-0005-0000-0000-000048040000}"/>
    <cellStyle name="Normal 29 49" xfId="1364" xr:uid="{00000000-0005-0000-0000-000049040000}"/>
    <cellStyle name="Normal 29 5" xfId="141" xr:uid="{00000000-0005-0000-0000-00004A040000}"/>
    <cellStyle name="Normal 29 50" xfId="1443" xr:uid="{00000000-0005-0000-0000-00004B040000}"/>
    <cellStyle name="Normal 29 51" xfId="1513" xr:uid="{00000000-0005-0000-0000-00004C040000}"/>
    <cellStyle name="Normal 29 52" xfId="1591" xr:uid="{00000000-0005-0000-0000-00004D040000}"/>
    <cellStyle name="Normal 29 53" xfId="1660" xr:uid="{00000000-0005-0000-0000-00004E040000}"/>
    <cellStyle name="Normal 29 54" xfId="1742" xr:uid="{00000000-0005-0000-0000-00004F040000}"/>
    <cellStyle name="Normal 29 55" xfId="1815" xr:uid="{00000000-0005-0000-0000-000050040000}"/>
    <cellStyle name="Normal 29 56" xfId="1888" xr:uid="{00000000-0005-0000-0000-000051040000}"/>
    <cellStyle name="Normal 29 57" xfId="1959" xr:uid="{00000000-0005-0000-0000-000052040000}"/>
    <cellStyle name="Normal 29 58" xfId="2030" xr:uid="{00000000-0005-0000-0000-000053040000}"/>
    <cellStyle name="Normal 29 6" xfId="171" xr:uid="{00000000-0005-0000-0000-000054040000}"/>
    <cellStyle name="Normal 29 7" xfId="199" xr:uid="{00000000-0005-0000-0000-000055040000}"/>
    <cellStyle name="Normal 29 8" xfId="227" xr:uid="{00000000-0005-0000-0000-000056040000}"/>
    <cellStyle name="Normal 29 9" xfId="255" xr:uid="{00000000-0005-0000-0000-000057040000}"/>
    <cellStyle name="Normal 3" xfId="4" xr:uid="{00000000-0005-0000-0000-000058040000}"/>
    <cellStyle name="Normal 3 10" xfId="241" xr:uid="{00000000-0005-0000-0000-000059040000}"/>
    <cellStyle name="Normal 3 11" xfId="269" xr:uid="{00000000-0005-0000-0000-00005A040000}"/>
    <cellStyle name="Normal 3 12" xfId="297" xr:uid="{00000000-0005-0000-0000-00005B040000}"/>
    <cellStyle name="Normal 3 13" xfId="325" xr:uid="{00000000-0005-0000-0000-00005C040000}"/>
    <cellStyle name="Normal 3 14" xfId="353" xr:uid="{00000000-0005-0000-0000-00005D040000}"/>
    <cellStyle name="Normal 3 15" xfId="381" xr:uid="{00000000-0005-0000-0000-00005E040000}"/>
    <cellStyle name="Normal 3 16" xfId="409" xr:uid="{00000000-0005-0000-0000-00005F040000}"/>
    <cellStyle name="Normal 3 17" xfId="437" xr:uid="{00000000-0005-0000-0000-000060040000}"/>
    <cellStyle name="Normal 3 18" xfId="465" xr:uid="{00000000-0005-0000-0000-000061040000}"/>
    <cellStyle name="Normal 3 19" xfId="493" xr:uid="{00000000-0005-0000-0000-000062040000}"/>
    <cellStyle name="Normal 3 2" xfId="5" xr:uid="{00000000-0005-0000-0000-000063040000}"/>
    <cellStyle name="Normal 3 2 10" xfId="293" xr:uid="{00000000-0005-0000-0000-000064040000}"/>
    <cellStyle name="Normal 3 2 11" xfId="321" xr:uid="{00000000-0005-0000-0000-000065040000}"/>
    <cellStyle name="Normal 3 2 12" xfId="349" xr:uid="{00000000-0005-0000-0000-000066040000}"/>
    <cellStyle name="Normal 3 2 13" xfId="377" xr:uid="{00000000-0005-0000-0000-000067040000}"/>
    <cellStyle name="Normal 3 2 14" xfId="405" xr:uid="{00000000-0005-0000-0000-000068040000}"/>
    <cellStyle name="Normal 3 2 15" xfId="433" xr:uid="{00000000-0005-0000-0000-000069040000}"/>
    <cellStyle name="Normal 3 2 16" xfId="461" xr:uid="{00000000-0005-0000-0000-00006A040000}"/>
    <cellStyle name="Normal 3 2 17" xfId="489" xr:uid="{00000000-0005-0000-0000-00006B040000}"/>
    <cellStyle name="Normal 3 2 18" xfId="517" xr:uid="{00000000-0005-0000-0000-00006C040000}"/>
    <cellStyle name="Normal 3 2 19" xfId="545" xr:uid="{00000000-0005-0000-0000-00006D040000}"/>
    <cellStyle name="Normal 3 2 2" xfId="38" xr:uid="{00000000-0005-0000-0000-00006E040000}"/>
    <cellStyle name="Normal 3 2 2 10" xfId="1970" xr:uid="{00000000-0005-0000-0000-00006F040000}"/>
    <cellStyle name="Normal 3 2 2 11" xfId="2040" xr:uid="{00000000-0005-0000-0000-000070040000}"/>
    <cellStyle name="Normal 3 2 2 2" xfId="1374" xr:uid="{00000000-0005-0000-0000-000071040000}"/>
    <cellStyle name="Normal 3 2 2 3" xfId="1455" xr:uid="{00000000-0005-0000-0000-000072040000}"/>
    <cellStyle name="Normal 3 2 2 4" xfId="1524" xr:uid="{00000000-0005-0000-0000-000073040000}"/>
    <cellStyle name="Normal 3 2 2 5" xfId="1602" xr:uid="{00000000-0005-0000-0000-000074040000}"/>
    <cellStyle name="Normal 3 2 2 6" xfId="1670" xr:uid="{00000000-0005-0000-0000-000075040000}"/>
    <cellStyle name="Normal 3 2 2 7" xfId="1753" xr:uid="{00000000-0005-0000-0000-000076040000}"/>
    <cellStyle name="Normal 3 2 2 8" xfId="1826" xr:uid="{00000000-0005-0000-0000-000077040000}"/>
    <cellStyle name="Normal 3 2 2 9" xfId="1900" xr:uid="{00000000-0005-0000-0000-000078040000}"/>
    <cellStyle name="Normal 3 2 20" xfId="573" xr:uid="{00000000-0005-0000-0000-000079040000}"/>
    <cellStyle name="Normal 3 2 21" xfId="601" xr:uid="{00000000-0005-0000-0000-00007A040000}"/>
    <cellStyle name="Normal 3 2 22" xfId="629" xr:uid="{00000000-0005-0000-0000-00007B040000}"/>
    <cellStyle name="Normal 3 2 23" xfId="657" xr:uid="{00000000-0005-0000-0000-00007C040000}"/>
    <cellStyle name="Normal 3 2 24" xfId="685" xr:uid="{00000000-0005-0000-0000-00007D040000}"/>
    <cellStyle name="Normal 3 2 25" xfId="713" xr:uid="{00000000-0005-0000-0000-00007E040000}"/>
    <cellStyle name="Normal 3 2 26" xfId="741" xr:uid="{00000000-0005-0000-0000-00007F040000}"/>
    <cellStyle name="Normal 3 2 27" xfId="769" xr:uid="{00000000-0005-0000-0000-000080040000}"/>
    <cellStyle name="Normal 3 2 28" xfId="797" xr:uid="{00000000-0005-0000-0000-000081040000}"/>
    <cellStyle name="Normal 3 2 29" xfId="825" xr:uid="{00000000-0005-0000-0000-000082040000}"/>
    <cellStyle name="Normal 3 2 3" xfId="34" xr:uid="{00000000-0005-0000-0000-000083040000}"/>
    <cellStyle name="Normal 3 2 3 10" xfId="1968" xr:uid="{00000000-0005-0000-0000-000084040000}"/>
    <cellStyle name="Normal 3 2 3 11" xfId="2038" xr:uid="{00000000-0005-0000-0000-000085040000}"/>
    <cellStyle name="Normal 3 2 3 2" xfId="1372" xr:uid="{00000000-0005-0000-0000-000086040000}"/>
    <cellStyle name="Normal 3 2 3 3" xfId="1453" xr:uid="{00000000-0005-0000-0000-000087040000}"/>
    <cellStyle name="Normal 3 2 3 4" xfId="1522" xr:uid="{00000000-0005-0000-0000-000088040000}"/>
    <cellStyle name="Normal 3 2 3 5" xfId="1600" xr:uid="{00000000-0005-0000-0000-000089040000}"/>
    <cellStyle name="Normal 3 2 3 6" xfId="1668" xr:uid="{00000000-0005-0000-0000-00008A040000}"/>
    <cellStyle name="Normal 3 2 3 7" xfId="1751" xr:uid="{00000000-0005-0000-0000-00008B040000}"/>
    <cellStyle name="Normal 3 2 3 8" xfId="1824" xr:uid="{00000000-0005-0000-0000-00008C040000}"/>
    <cellStyle name="Normal 3 2 3 9" xfId="1898" xr:uid="{00000000-0005-0000-0000-00008D040000}"/>
    <cellStyle name="Normal 3 2 30" xfId="853" xr:uid="{00000000-0005-0000-0000-00008E040000}"/>
    <cellStyle name="Normal 3 2 31" xfId="880" xr:uid="{00000000-0005-0000-0000-00008F040000}"/>
    <cellStyle name="Normal 3 2 32" xfId="908" xr:uid="{00000000-0005-0000-0000-000090040000}"/>
    <cellStyle name="Normal 3 2 33" xfId="936" xr:uid="{00000000-0005-0000-0000-000091040000}"/>
    <cellStyle name="Normal 3 2 34" xfId="964" xr:uid="{00000000-0005-0000-0000-000092040000}"/>
    <cellStyle name="Normal 3 2 35" xfId="992" xr:uid="{00000000-0005-0000-0000-000093040000}"/>
    <cellStyle name="Normal 3 2 36" xfId="1020" xr:uid="{00000000-0005-0000-0000-000094040000}"/>
    <cellStyle name="Normal 3 2 37" xfId="1048" xr:uid="{00000000-0005-0000-0000-000095040000}"/>
    <cellStyle name="Normal 3 2 38" xfId="1075" xr:uid="{00000000-0005-0000-0000-000096040000}"/>
    <cellStyle name="Normal 3 2 39" xfId="1100" xr:uid="{00000000-0005-0000-0000-000097040000}"/>
    <cellStyle name="Normal 3 2 4" xfId="73" xr:uid="{00000000-0005-0000-0000-000098040000}"/>
    <cellStyle name="Normal 3 2 40" xfId="1124" xr:uid="{00000000-0005-0000-0000-000099040000}"/>
    <cellStyle name="Normal 3 2 41" xfId="1160" xr:uid="{00000000-0005-0000-0000-00009A040000}"/>
    <cellStyle name="Normal 3 2 42" xfId="1187" xr:uid="{00000000-0005-0000-0000-00009B040000}"/>
    <cellStyle name="Normal 3 2 43" xfId="1215" xr:uid="{00000000-0005-0000-0000-00009C040000}"/>
    <cellStyle name="Normal 3 2 44" xfId="1239" xr:uid="{00000000-0005-0000-0000-00009D040000}"/>
    <cellStyle name="Normal 3 2 45" xfId="1190" xr:uid="{00000000-0005-0000-0000-00009E040000}"/>
    <cellStyle name="Normal 3 2 46" xfId="1294" xr:uid="{00000000-0005-0000-0000-00009F040000}"/>
    <cellStyle name="Normal 3 2 47" xfId="1315" xr:uid="{00000000-0005-0000-0000-0000A0040000}"/>
    <cellStyle name="Normal 3 2 48" xfId="1335" xr:uid="{00000000-0005-0000-0000-0000A1040000}"/>
    <cellStyle name="Normal 3 2 49" xfId="1347" xr:uid="{00000000-0005-0000-0000-0000A2040000}"/>
    <cellStyle name="Normal 3 2 5" xfId="151" xr:uid="{00000000-0005-0000-0000-0000A3040000}"/>
    <cellStyle name="Normal 3 2 50" xfId="1424" xr:uid="{00000000-0005-0000-0000-0000A4040000}"/>
    <cellStyle name="Normal 3 2 51" xfId="1431" xr:uid="{00000000-0005-0000-0000-0000A5040000}"/>
    <cellStyle name="Normal 3 2 52" xfId="1572" xr:uid="{00000000-0005-0000-0000-0000A6040000}"/>
    <cellStyle name="Normal 3 2 53" xfId="1579" xr:uid="{00000000-0005-0000-0000-0000A7040000}"/>
    <cellStyle name="Normal 3 2 54" xfId="1721" xr:uid="{00000000-0005-0000-0000-0000A8040000}"/>
    <cellStyle name="Normal 3 2 55" xfId="1730" xr:uid="{00000000-0005-0000-0000-0000A9040000}"/>
    <cellStyle name="Normal 3 2 56" xfId="1803" xr:uid="{00000000-0005-0000-0000-0000AA040000}"/>
    <cellStyle name="Normal 3 2 57" xfId="1876" xr:uid="{00000000-0005-0000-0000-0000AB040000}"/>
    <cellStyle name="Normal 3 2 58" xfId="1873" xr:uid="{00000000-0005-0000-0000-0000AC040000}"/>
    <cellStyle name="Normal 3 2 6" xfId="181" xr:uid="{00000000-0005-0000-0000-0000AD040000}"/>
    <cellStyle name="Normal 3 2 7" xfId="209" xr:uid="{00000000-0005-0000-0000-0000AE040000}"/>
    <cellStyle name="Normal 3 2 8" xfId="237" xr:uid="{00000000-0005-0000-0000-0000AF040000}"/>
    <cellStyle name="Normal 3 2 9" xfId="265" xr:uid="{00000000-0005-0000-0000-0000B0040000}"/>
    <cellStyle name="Normal 3 20" xfId="521" xr:uid="{00000000-0005-0000-0000-0000B1040000}"/>
    <cellStyle name="Normal 3 21" xfId="549" xr:uid="{00000000-0005-0000-0000-0000B2040000}"/>
    <cellStyle name="Normal 3 22" xfId="577" xr:uid="{00000000-0005-0000-0000-0000B3040000}"/>
    <cellStyle name="Normal 3 23" xfId="605" xr:uid="{00000000-0005-0000-0000-0000B4040000}"/>
    <cellStyle name="Normal 3 24" xfId="633" xr:uid="{00000000-0005-0000-0000-0000B5040000}"/>
    <cellStyle name="Normal 3 25" xfId="661" xr:uid="{00000000-0005-0000-0000-0000B6040000}"/>
    <cellStyle name="Normal 3 26" xfId="689" xr:uid="{00000000-0005-0000-0000-0000B7040000}"/>
    <cellStyle name="Normal 3 27" xfId="717" xr:uid="{00000000-0005-0000-0000-0000B8040000}"/>
    <cellStyle name="Normal 3 28" xfId="745" xr:uid="{00000000-0005-0000-0000-0000B9040000}"/>
    <cellStyle name="Normal 3 29" xfId="773" xr:uid="{00000000-0005-0000-0000-0000BA040000}"/>
    <cellStyle name="Normal 3 3" xfId="37" xr:uid="{00000000-0005-0000-0000-0000BB040000}"/>
    <cellStyle name="Normal 3 3 10" xfId="1969" xr:uid="{00000000-0005-0000-0000-0000BC040000}"/>
    <cellStyle name="Normal 3 3 11" xfId="2039" xr:uid="{00000000-0005-0000-0000-0000BD040000}"/>
    <cellStyle name="Normal 3 3 2" xfId="1373" xr:uid="{00000000-0005-0000-0000-0000BE040000}"/>
    <cellStyle name="Normal 3 3 3" xfId="1454" xr:uid="{00000000-0005-0000-0000-0000BF040000}"/>
    <cellStyle name="Normal 3 3 4" xfId="1523" xr:uid="{00000000-0005-0000-0000-0000C0040000}"/>
    <cellStyle name="Normal 3 3 5" xfId="1601" xr:uid="{00000000-0005-0000-0000-0000C1040000}"/>
    <cellStyle name="Normal 3 3 6" xfId="1669" xr:uid="{00000000-0005-0000-0000-0000C2040000}"/>
    <cellStyle name="Normal 3 3 7" xfId="1752" xr:uid="{00000000-0005-0000-0000-0000C3040000}"/>
    <cellStyle name="Normal 3 3 8" xfId="1825" xr:uid="{00000000-0005-0000-0000-0000C4040000}"/>
    <cellStyle name="Normal 3 3 9" xfId="1899" xr:uid="{00000000-0005-0000-0000-0000C5040000}"/>
    <cellStyle name="Normal 3 30" xfId="801" xr:uid="{00000000-0005-0000-0000-0000C6040000}"/>
    <cellStyle name="Normal 3 31" xfId="829" xr:uid="{00000000-0005-0000-0000-0000C7040000}"/>
    <cellStyle name="Normal 3 32" xfId="857" xr:uid="{00000000-0005-0000-0000-0000C8040000}"/>
    <cellStyle name="Normal 3 33" xfId="884" xr:uid="{00000000-0005-0000-0000-0000C9040000}"/>
    <cellStyle name="Normal 3 34" xfId="912" xr:uid="{00000000-0005-0000-0000-0000CA040000}"/>
    <cellStyle name="Normal 3 35" xfId="940" xr:uid="{00000000-0005-0000-0000-0000CB040000}"/>
    <cellStyle name="Normal 3 36" xfId="968" xr:uid="{00000000-0005-0000-0000-0000CC040000}"/>
    <cellStyle name="Normal 3 37" xfId="996" xr:uid="{00000000-0005-0000-0000-0000CD040000}"/>
    <cellStyle name="Normal 3 38" xfId="1024" xr:uid="{00000000-0005-0000-0000-0000CE040000}"/>
    <cellStyle name="Normal 3 39" xfId="1052" xr:uid="{00000000-0005-0000-0000-0000CF040000}"/>
    <cellStyle name="Normal 3 4" xfId="46" xr:uid="{00000000-0005-0000-0000-0000D0040000}"/>
    <cellStyle name="Normal 3 4 10" xfId="1976" xr:uid="{00000000-0005-0000-0000-0000D1040000}"/>
    <cellStyle name="Normal 3 4 11" xfId="2046" xr:uid="{00000000-0005-0000-0000-0000D2040000}"/>
    <cellStyle name="Normal 3 4 2" xfId="1380" xr:uid="{00000000-0005-0000-0000-0000D3040000}"/>
    <cellStyle name="Normal 3 4 3" xfId="1461" xr:uid="{00000000-0005-0000-0000-0000D4040000}"/>
    <cellStyle name="Normal 3 4 4" xfId="1530" xr:uid="{00000000-0005-0000-0000-0000D5040000}"/>
    <cellStyle name="Normal 3 4 5" xfId="1608" xr:uid="{00000000-0005-0000-0000-0000D6040000}"/>
    <cellStyle name="Normal 3 4 6" xfId="1676" xr:uid="{00000000-0005-0000-0000-0000D7040000}"/>
    <cellStyle name="Normal 3 4 7" xfId="1759" xr:uid="{00000000-0005-0000-0000-0000D8040000}"/>
    <cellStyle name="Normal 3 4 8" xfId="1832" xr:uid="{00000000-0005-0000-0000-0000D9040000}"/>
    <cellStyle name="Normal 3 4 9" xfId="1906" xr:uid="{00000000-0005-0000-0000-0000DA040000}"/>
    <cellStyle name="Normal 3 40" xfId="1079" xr:uid="{00000000-0005-0000-0000-0000DB040000}"/>
    <cellStyle name="Normal 3 41" xfId="1143" xr:uid="{00000000-0005-0000-0000-0000DC040000}"/>
    <cellStyle name="Normal 3 42" xfId="1102" xr:uid="{00000000-0005-0000-0000-0000DD040000}"/>
    <cellStyle name="Normal 3 43" xfId="1163" xr:uid="{00000000-0005-0000-0000-0000DE040000}"/>
    <cellStyle name="Normal 3 44" xfId="1191" xr:uid="{00000000-0005-0000-0000-0000DF040000}"/>
    <cellStyle name="Normal 3 45" xfId="1218" xr:uid="{00000000-0005-0000-0000-0000E0040000}"/>
    <cellStyle name="Normal 3 46" xfId="1202" xr:uid="{00000000-0005-0000-0000-0000E1040000}"/>
    <cellStyle name="Normal 3 47" xfId="1273" xr:uid="{00000000-0005-0000-0000-0000E2040000}"/>
    <cellStyle name="Normal 3 48" xfId="1295" xr:uid="{00000000-0005-0000-0000-0000E3040000}"/>
    <cellStyle name="Normal 3 49" xfId="1316" xr:uid="{00000000-0005-0000-0000-0000E4040000}"/>
    <cellStyle name="Normal 3 5" xfId="74" xr:uid="{00000000-0005-0000-0000-0000E5040000}"/>
    <cellStyle name="Normal 3 50" xfId="1346" xr:uid="{00000000-0005-0000-0000-0000E6040000}"/>
    <cellStyle name="Normal 3 51" xfId="1423" xr:uid="{00000000-0005-0000-0000-0000E7040000}"/>
    <cellStyle name="Normal 3 52" xfId="1422" xr:uid="{00000000-0005-0000-0000-0000E8040000}"/>
    <cellStyle name="Normal 3 53" xfId="1571" xr:uid="{00000000-0005-0000-0000-0000E9040000}"/>
    <cellStyle name="Normal 3 54" xfId="1450" xr:uid="{00000000-0005-0000-0000-0000EA040000}"/>
    <cellStyle name="Normal 3 55" xfId="1720" xr:uid="{00000000-0005-0000-0000-0000EB040000}"/>
    <cellStyle name="Normal 3 56" xfId="1718" xr:uid="{00000000-0005-0000-0000-0000EC040000}"/>
    <cellStyle name="Normal 3 57" xfId="1726" xr:uid="{00000000-0005-0000-0000-0000ED040000}"/>
    <cellStyle name="Normal 3 58" xfId="1719" xr:uid="{00000000-0005-0000-0000-0000EE040000}"/>
    <cellStyle name="Normal 3 59" xfId="1947" xr:uid="{00000000-0005-0000-0000-0000EF040000}"/>
    <cellStyle name="Normal 3 6" xfId="126" xr:uid="{00000000-0005-0000-0000-0000F0040000}"/>
    <cellStyle name="Normal 3 7" xfId="155" xr:uid="{00000000-0005-0000-0000-0000F1040000}"/>
    <cellStyle name="Normal 3 8" xfId="185" xr:uid="{00000000-0005-0000-0000-0000F2040000}"/>
    <cellStyle name="Normal 3 9" xfId="213" xr:uid="{00000000-0005-0000-0000-0000F3040000}"/>
    <cellStyle name="Normal 30" xfId="28" xr:uid="{00000000-0005-0000-0000-0000F4040000}"/>
    <cellStyle name="Normal 30 10" xfId="303" xr:uid="{00000000-0005-0000-0000-0000F5040000}"/>
    <cellStyle name="Normal 30 11" xfId="331" xr:uid="{00000000-0005-0000-0000-0000F6040000}"/>
    <cellStyle name="Normal 30 12" xfId="359" xr:uid="{00000000-0005-0000-0000-0000F7040000}"/>
    <cellStyle name="Normal 30 13" xfId="387" xr:uid="{00000000-0005-0000-0000-0000F8040000}"/>
    <cellStyle name="Normal 30 14" xfId="415" xr:uid="{00000000-0005-0000-0000-0000F9040000}"/>
    <cellStyle name="Normal 30 15" xfId="443" xr:uid="{00000000-0005-0000-0000-0000FA040000}"/>
    <cellStyle name="Normal 30 16" xfId="471" xr:uid="{00000000-0005-0000-0000-0000FB040000}"/>
    <cellStyle name="Normal 30 17" xfId="499" xr:uid="{00000000-0005-0000-0000-0000FC040000}"/>
    <cellStyle name="Normal 30 18" xfId="527" xr:uid="{00000000-0005-0000-0000-0000FD040000}"/>
    <cellStyle name="Normal 30 19" xfId="555" xr:uid="{00000000-0005-0000-0000-0000FE040000}"/>
    <cellStyle name="Normal 30 2" xfId="61" xr:uid="{00000000-0005-0000-0000-0000FF040000}"/>
    <cellStyle name="Normal 30 2 10" xfId="1990" xr:uid="{00000000-0005-0000-0000-000000050000}"/>
    <cellStyle name="Normal 30 2 11" xfId="2060" xr:uid="{00000000-0005-0000-0000-000001050000}"/>
    <cellStyle name="Normal 30 2 2" xfId="1394" xr:uid="{00000000-0005-0000-0000-000002050000}"/>
    <cellStyle name="Normal 30 2 3" xfId="1475" xr:uid="{00000000-0005-0000-0000-000003050000}"/>
    <cellStyle name="Normal 30 2 4" xfId="1544" xr:uid="{00000000-0005-0000-0000-000004050000}"/>
    <cellStyle name="Normal 30 2 5" xfId="1622" xr:uid="{00000000-0005-0000-0000-000005050000}"/>
    <cellStyle name="Normal 30 2 6" xfId="1690" xr:uid="{00000000-0005-0000-0000-000006050000}"/>
    <cellStyle name="Normal 30 2 7" xfId="1773" xr:uid="{00000000-0005-0000-0000-000007050000}"/>
    <cellStyle name="Normal 30 2 8" xfId="1846" xr:uid="{00000000-0005-0000-0000-000008050000}"/>
    <cellStyle name="Normal 30 2 9" xfId="1920" xr:uid="{00000000-0005-0000-0000-000009050000}"/>
    <cellStyle name="Normal 30 20" xfId="583" xr:uid="{00000000-0005-0000-0000-00000A050000}"/>
    <cellStyle name="Normal 30 21" xfId="611" xr:uid="{00000000-0005-0000-0000-00000B050000}"/>
    <cellStyle name="Normal 30 22" xfId="639" xr:uid="{00000000-0005-0000-0000-00000C050000}"/>
    <cellStyle name="Normal 30 23" xfId="667" xr:uid="{00000000-0005-0000-0000-00000D050000}"/>
    <cellStyle name="Normal 30 24" xfId="695" xr:uid="{00000000-0005-0000-0000-00000E050000}"/>
    <cellStyle name="Normal 30 25" xfId="723" xr:uid="{00000000-0005-0000-0000-00000F050000}"/>
    <cellStyle name="Normal 30 26" xfId="751" xr:uid="{00000000-0005-0000-0000-000010050000}"/>
    <cellStyle name="Normal 30 27" xfId="779" xr:uid="{00000000-0005-0000-0000-000011050000}"/>
    <cellStyle name="Normal 30 28" xfId="807" xr:uid="{00000000-0005-0000-0000-000012050000}"/>
    <cellStyle name="Normal 30 29" xfId="835" xr:uid="{00000000-0005-0000-0000-000013050000}"/>
    <cellStyle name="Normal 30 3" xfId="88" xr:uid="{00000000-0005-0000-0000-000014050000}"/>
    <cellStyle name="Normal 30 3 10" xfId="2012" xr:uid="{00000000-0005-0000-0000-000015050000}"/>
    <cellStyle name="Normal 30 3 11" xfId="2082" xr:uid="{00000000-0005-0000-0000-000016050000}"/>
    <cellStyle name="Normal 30 3 2" xfId="1416" xr:uid="{00000000-0005-0000-0000-000017050000}"/>
    <cellStyle name="Normal 30 3 3" xfId="1497" xr:uid="{00000000-0005-0000-0000-000018050000}"/>
    <cellStyle name="Normal 30 3 4" xfId="1566" xr:uid="{00000000-0005-0000-0000-000019050000}"/>
    <cellStyle name="Normal 30 3 5" xfId="1644" xr:uid="{00000000-0005-0000-0000-00001A050000}"/>
    <cellStyle name="Normal 30 3 6" xfId="1712" xr:uid="{00000000-0005-0000-0000-00001B050000}"/>
    <cellStyle name="Normal 30 3 7" xfId="1795" xr:uid="{00000000-0005-0000-0000-00001C050000}"/>
    <cellStyle name="Normal 30 3 8" xfId="1868" xr:uid="{00000000-0005-0000-0000-00001D050000}"/>
    <cellStyle name="Normal 30 3 9" xfId="1942" xr:uid="{00000000-0005-0000-0000-00001E050000}"/>
    <cellStyle name="Normal 30 30" xfId="863" xr:uid="{00000000-0005-0000-0000-00001F050000}"/>
    <cellStyle name="Normal 30 31" xfId="890" xr:uid="{00000000-0005-0000-0000-000020050000}"/>
    <cellStyle name="Normal 30 32" xfId="918" xr:uid="{00000000-0005-0000-0000-000021050000}"/>
    <cellStyle name="Normal 30 33" xfId="946" xr:uid="{00000000-0005-0000-0000-000022050000}"/>
    <cellStyle name="Normal 30 34" xfId="974" xr:uid="{00000000-0005-0000-0000-000023050000}"/>
    <cellStyle name="Normal 30 35" xfId="1002" xr:uid="{00000000-0005-0000-0000-000024050000}"/>
    <cellStyle name="Normal 30 36" xfId="1030" xr:uid="{00000000-0005-0000-0000-000025050000}"/>
    <cellStyle name="Normal 30 37" xfId="1058" xr:uid="{00000000-0005-0000-0000-000026050000}"/>
    <cellStyle name="Normal 30 38" xfId="1085" xr:uid="{00000000-0005-0000-0000-000027050000}"/>
    <cellStyle name="Normal 30 39" xfId="1111" xr:uid="{00000000-0005-0000-0000-000028050000}"/>
    <cellStyle name="Normal 30 4" xfId="113" xr:uid="{00000000-0005-0000-0000-000029050000}"/>
    <cellStyle name="Normal 30 40" xfId="1045" xr:uid="{00000000-0005-0000-0000-00002A050000}"/>
    <cellStyle name="Normal 30 41" xfId="1169" xr:uid="{00000000-0005-0000-0000-00002B050000}"/>
    <cellStyle name="Normal 30 42" xfId="1197" xr:uid="{00000000-0005-0000-0000-00002C050000}"/>
    <cellStyle name="Normal 30 43" xfId="1224" xr:uid="{00000000-0005-0000-0000-00002D050000}"/>
    <cellStyle name="Normal 30 44" xfId="1248" xr:uid="{00000000-0005-0000-0000-00002E050000}"/>
    <cellStyle name="Normal 30 45" xfId="1241" xr:uid="{00000000-0005-0000-0000-00002F050000}"/>
    <cellStyle name="Normal 30 46" xfId="1301" xr:uid="{00000000-0005-0000-0000-000030050000}"/>
    <cellStyle name="Normal 30 47" xfId="1322" xr:uid="{00000000-0005-0000-0000-000031050000}"/>
    <cellStyle name="Normal 30 48" xfId="1339" xr:uid="{00000000-0005-0000-0000-000032050000}"/>
    <cellStyle name="Normal 30 49" xfId="1365" xr:uid="{00000000-0005-0000-0000-000033050000}"/>
    <cellStyle name="Normal 30 5" xfId="161" xr:uid="{00000000-0005-0000-0000-000034050000}"/>
    <cellStyle name="Normal 30 50" xfId="1444" xr:uid="{00000000-0005-0000-0000-000035050000}"/>
    <cellStyle name="Normal 30 51" xfId="1514" xr:uid="{00000000-0005-0000-0000-000036050000}"/>
    <cellStyle name="Normal 30 52" xfId="1592" xr:uid="{00000000-0005-0000-0000-000037050000}"/>
    <cellStyle name="Normal 30 53" xfId="1661" xr:uid="{00000000-0005-0000-0000-000038050000}"/>
    <cellStyle name="Normal 30 54" xfId="1743" xr:uid="{00000000-0005-0000-0000-000039050000}"/>
    <cellStyle name="Normal 30 55" xfId="1816" xr:uid="{00000000-0005-0000-0000-00003A050000}"/>
    <cellStyle name="Normal 30 56" xfId="1889" xr:uid="{00000000-0005-0000-0000-00003B050000}"/>
    <cellStyle name="Normal 30 57" xfId="1960" xr:uid="{00000000-0005-0000-0000-00003C050000}"/>
    <cellStyle name="Normal 30 58" xfId="2031" xr:uid="{00000000-0005-0000-0000-00003D050000}"/>
    <cellStyle name="Normal 30 6" xfId="191" xr:uid="{00000000-0005-0000-0000-00003E050000}"/>
    <cellStyle name="Normal 30 7" xfId="219" xr:uid="{00000000-0005-0000-0000-00003F050000}"/>
    <cellStyle name="Normal 30 8" xfId="247" xr:uid="{00000000-0005-0000-0000-000040050000}"/>
    <cellStyle name="Normal 30 9" xfId="275" xr:uid="{00000000-0005-0000-0000-000041050000}"/>
    <cellStyle name="Normal 31" xfId="29" xr:uid="{00000000-0005-0000-0000-000042050000}"/>
    <cellStyle name="Normal 31 10" xfId="236" xr:uid="{00000000-0005-0000-0000-000043050000}"/>
    <cellStyle name="Normal 31 11" xfId="264" xr:uid="{00000000-0005-0000-0000-000044050000}"/>
    <cellStyle name="Normal 31 12" xfId="292" xr:uid="{00000000-0005-0000-0000-000045050000}"/>
    <cellStyle name="Normal 31 13" xfId="320" xr:uid="{00000000-0005-0000-0000-000046050000}"/>
    <cellStyle name="Normal 31 14" xfId="348" xr:uid="{00000000-0005-0000-0000-000047050000}"/>
    <cellStyle name="Normal 31 15" xfId="376" xr:uid="{00000000-0005-0000-0000-000048050000}"/>
    <cellStyle name="Normal 31 16" xfId="404" xr:uid="{00000000-0005-0000-0000-000049050000}"/>
    <cellStyle name="Normal 31 17" xfId="432" xr:uid="{00000000-0005-0000-0000-00004A050000}"/>
    <cellStyle name="Normal 31 18" xfId="460" xr:uid="{00000000-0005-0000-0000-00004B050000}"/>
    <cellStyle name="Normal 31 19" xfId="488" xr:uid="{00000000-0005-0000-0000-00004C050000}"/>
    <cellStyle name="Normal 31 2" xfId="62" xr:uid="{00000000-0005-0000-0000-00004D050000}"/>
    <cellStyle name="Normal 31 2 10" xfId="1991" xr:uid="{00000000-0005-0000-0000-00004E050000}"/>
    <cellStyle name="Normal 31 2 11" xfId="2061" xr:uid="{00000000-0005-0000-0000-00004F050000}"/>
    <cellStyle name="Normal 31 2 2" xfId="1395" xr:uid="{00000000-0005-0000-0000-000050050000}"/>
    <cellStyle name="Normal 31 2 3" xfId="1476" xr:uid="{00000000-0005-0000-0000-000051050000}"/>
    <cellStyle name="Normal 31 2 4" xfId="1545" xr:uid="{00000000-0005-0000-0000-000052050000}"/>
    <cellStyle name="Normal 31 2 5" xfId="1623" xr:uid="{00000000-0005-0000-0000-000053050000}"/>
    <cellStyle name="Normal 31 2 6" xfId="1691" xr:uid="{00000000-0005-0000-0000-000054050000}"/>
    <cellStyle name="Normal 31 2 7" xfId="1774" xr:uid="{00000000-0005-0000-0000-000055050000}"/>
    <cellStyle name="Normal 31 2 8" xfId="1847" xr:uid="{00000000-0005-0000-0000-000056050000}"/>
    <cellStyle name="Normal 31 2 9" xfId="1921" xr:uid="{00000000-0005-0000-0000-000057050000}"/>
    <cellStyle name="Normal 31 20" xfId="516" xr:uid="{00000000-0005-0000-0000-000058050000}"/>
    <cellStyle name="Normal 31 21" xfId="544" xr:uid="{00000000-0005-0000-0000-000059050000}"/>
    <cellStyle name="Normal 31 22" xfId="572" xr:uid="{00000000-0005-0000-0000-00005A050000}"/>
    <cellStyle name="Normal 31 23" xfId="600" xr:uid="{00000000-0005-0000-0000-00005B050000}"/>
    <cellStyle name="Normal 31 24" xfId="628" xr:uid="{00000000-0005-0000-0000-00005C050000}"/>
    <cellStyle name="Normal 31 25" xfId="656" xr:uid="{00000000-0005-0000-0000-00005D050000}"/>
    <cellStyle name="Normal 31 26" xfId="684" xr:uid="{00000000-0005-0000-0000-00005E050000}"/>
    <cellStyle name="Normal 31 27" xfId="712" xr:uid="{00000000-0005-0000-0000-00005F050000}"/>
    <cellStyle name="Normal 31 28" xfId="740" xr:uid="{00000000-0005-0000-0000-000060050000}"/>
    <cellStyle name="Normal 31 29" xfId="768" xr:uid="{00000000-0005-0000-0000-000061050000}"/>
    <cellStyle name="Normal 31 3" xfId="89" xr:uid="{00000000-0005-0000-0000-000062050000}"/>
    <cellStyle name="Normal 31 3 10" xfId="2013" xr:uid="{00000000-0005-0000-0000-000063050000}"/>
    <cellStyle name="Normal 31 3 11" xfId="2083" xr:uid="{00000000-0005-0000-0000-000064050000}"/>
    <cellStyle name="Normal 31 3 2" xfId="1417" xr:uid="{00000000-0005-0000-0000-000065050000}"/>
    <cellStyle name="Normal 31 3 3" xfId="1498" xr:uid="{00000000-0005-0000-0000-000066050000}"/>
    <cellStyle name="Normal 31 3 4" xfId="1567" xr:uid="{00000000-0005-0000-0000-000067050000}"/>
    <cellStyle name="Normal 31 3 5" xfId="1645" xr:uid="{00000000-0005-0000-0000-000068050000}"/>
    <cellStyle name="Normal 31 3 6" xfId="1713" xr:uid="{00000000-0005-0000-0000-000069050000}"/>
    <cellStyle name="Normal 31 3 7" xfId="1796" xr:uid="{00000000-0005-0000-0000-00006A050000}"/>
    <cellStyle name="Normal 31 3 8" xfId="1869" xr:uid="{00000000-0005-0000-0000-00006B050000}"/>
    <cellStyle name="Normal 31 3 9" xfId="1943" xr:uid="{00000000-0005-0000-0000-00006C050000}"/>
    <cellStyle name="Normal 31 30" xfId="796" xr:uid="{00000000-0005-0000-0000-00006D050000}"/>
    <cellStyle name="Normal 31 31" xfId="824" xr:uid="{00000000-0005-0000-0000-00006E050000}"/>
    <cellStyle name="Normal 31 32" xfId="852" xr:uid="{00000000-0005-0000-0000-00006F050000}"/>
    <cellStyle name="Normal 31 33" xfId="879" xr:uid="{00000000-0005-0000-0000-000070050000}"/>
    <cellStyle name="Normal 31 34" xfId="907" xr:uid="{00000000-0005-0000-0000-000071050000}"/>
    <cellStyle name="Normal 31 35" xfId="935" xr:uid="{00000000-0005-0000-0000-000072050000}"/>
    <cellStyle name="Normal 31 36" xfId="963" xr:uid="{00000000-0005-0000-0000-000073050000}"/>
    <cellStyle name="Normal 31 37" xfId="991" xr:uid="{00000000-0005-0000-0000-000074050000}"/>
    <cellStyle name="Normal 31 38" xfId="1019" xr:uid="{00000000-0005-0000-0000-000075050000}"/>
    <cellStyle name="Normal 31 39" xfId="1047" xr:uid="{00000000-0005-0000-0000-000076050000}"/>
    <cellStyle name="Normal 31 4" xfId="114" xr:uid="{00000000-0005-0000-0000-000077050000}"/>
    <cellStyle name="Normal 31 40" xfId="1135" xr:uid="{00000000-0005-0000-0000-000078050000}"/>
    <cellStyle name="Normal 31 41" xfId="1149" xr:uid="{00000000-0005-0000-0000-000079050000}"/>
    <cellStyle name="Normal 31 42" xfId="1125" xr:uid="{00000000-0005-0000-0000-00007A050000}"/>
    <cellStyle name="Normal 31 43" xfId="1159" xr:uid="{00000000-0005-0000-0000-00007B050000}"/>
    <cellStyle name="Normal 31 44" xfId="1186" xr:uid="{00000000-0005-0000-0000-00007C050000}"/>
    <cellStyle name="Normal 31 45" xfId="1261" xr:uid="{00000000-0005-0000-0000-00007D050000}"/>
    <cellStyle name="Normal 31 46" xfId="1285" xr:uid="{00000000-0005-0000-0000-00007E050000}"/>
    <cellStyle name="Normal 31 47" xfId="1243" xr:uid="{00000000-0005-0000-0000-00007F050000}"/>
    <cellStyle name="Normal 31 48" xfId="1293" xr:uid="{00000000-0005-0000-0000-000080050000}"/>
    <cellStyle name="Normal 31 49" xfId="1366" xr:uid="{00000000-0005-0000-0000-000081050000}"/>
    <cellStyle name="Normal 31 5" xfId="140" xr:uid="{00000000-0005-0000-0000-000082050000}"/>
    <cellStyle name="Normal 31 50" xfId="1445" xr:uid="{00000000-0005-0000-0000-000083050000}"/>
    <cellStyle name="Normal 31 51" xfId="1515" xr:uid="{00000000-0005-0000-0000-000084050000}"/>
    <cellStyle name="Normal 31 52" xfId="1593" xr:uid="{00000000-0005-0000-0000-000085050000}"/>
    <cellStyle name="Normal 31 53" xfId="1662" xr:uid="{00000000-0005-0000-0000-000086050000}"/>
    <cellStyle name="Normal 31 54" xfId="1744" xr:uid="{00000000-0005-0000-0000-000087050000}"/>
    <cellStyle name="Normal 31 55" xfId="1817" xr:uid="{00000000-0005-0000-0000-000088050000}"/>
    <cellStyle name="Normal 31 56" xfId="1890" xr:uid="{00000000-0005-0000-0000-000089050000}"/>
    <cellStyle name="Normal 31 57" xfId="1961" xr:uid="{00000000-0005-0000-0000-00008A050000}"/>
    <cellStyle name="Normal 31 58" xfId="2032" xr:uid="{00000000-0005-0000-0000-00008B050000}"/>
    <cellStyle name="Normal 31 6" xfId="170" xr:uid="{00000000-0005-0000-0000-00008C050000}"/>
    <cellStyle name="Normal 31 7" xfId="150" xr:uid="{00000000-0005-0000-0000-00008D050000}"/>
    <cellStyle name="Normal 31 8" xfId="180" xr:uid="{00000000-0005-0000-0000-00008E050000}"/>
    <cellStyle name="Normal 31 9" xfId="208" xr:uid="{00000000-0005-0000-0000-00008F050000}"/>
    <cellStyle name="Normal 32" xfId="30" xr:uid="{00000000-0005-0000-0000-000090050000}"/>
    <cellStyle name="Normal 32 10" xfId="302" xr:uid="{00000000-0005-0000-0000-000091050000}"/>
    <cellStyle name="Normal 32 11" xfId="330" xr:uid="{00000000-0005-0000-0000-000092050000}"/>
    <cellStyle name="Normal 32 12" xfId="358" xr:uid="{00000000-0005-0000-0000-000093050000}"/>
    <cellStyle name="Normal 32 13" xfId="386" xr:uid="{00000000-0005-0000-0000-000094050000}"/>
    <cellStyle name="Normal 32 14" xfId="414" xr:uid="{00000000-0005-0000-0000-000095050000}"/>
    <cellStyle name="Normal 32 15" xfId="442" xr:uid="{00000000-0005-0000-0000-000096050000}"/>
    <cellStyle name="Normal 32 16" xfId="470" xr:uid="{00000000-0005-0000-0000-000097050000}"/>
    <cellStyle name="Normal 32 17" xfId="498" xr:uid="{00000000-0005-0000-0000-000098050000}"/>
    <cellStyle name="Normal 32 18" xfId="526" xr:uid="{00000000-0005-0000-0000-000099050000}"/>
    <cellStyle name="Normal 32 19" xfId="554" xr:uid="{00000000-0005-0000-0000-00009A050000}"/>
    <cellStyle name="Normal 32 2" xfId="63" xr:uid="{00000000-0005-0000-0000-00009B050000}"/>
    <cellStyle name="Normal 32 2 10" xfId="1992" xr:uid="{00000000-0005-0000-0000-00009C050000}"/>
    <cellStyle name="Normal 32 2 11" xfId="2062" xr:uid="{00000000-0005-0000-0000-00009D050000}"/>
    <cellStyle name="Normal 32 2 2" xfId="1396" xr:uid="{00000000-0005-0000-0000-00009E050000}"/>
    <cellStyle name="Normal 32 2 3" xfId="1477" xr:uid="{00000000-0005-0000-0000-00009F050000}"/>
    <cellStyle name="Normal 32 2 4" xfId="1546" xr:uid="{00000000-0005-0000-0000-0000A0050000}"/>
    <cellStyle name="Normal 32 2 5" xfId="1624" xr:uid="{00000000-0005-0000-0000-0000A1050000}"/>
    <cellStyle name="Normal 32 2 6" xfId="1692" xr:uid="{00000000-0005-0000-0000-0000A2050000}"/>
    <cellStyle name="Normal 32 2 7" xfId="1775" xr:uid="{00000000-0005-0000-0000-0000A3050000}"/>
    <cellStyle name="Normal 32 2 8" xfId="1848" xr:uid="{00000000-0005-0000-0000-0000A4050000}"/>
    <cellStyle name="Normal 32 2 9" xfId="1922" xr:uid="{00000000-0005-0000-0000-0000A5050000}"/>
    <cellStyle name="Normal 32 20" xfId="582" xr:uid="{00000000-0005-0000-0000-0000A6050000}"/>
    <cellStyle name="Normal 32 21" xfId="610" xr:uid="{00000000-0005-0000-0000-0000A7050000}"/>
    <cellStyle name="Normal 32 22" xfId="638" xr:uid="{00000000-0005-0000-0000-0000A8050000}"/>
    <cellStyle name="Normal 32 23" xfId="666" xr:uid="{00000000-0005-0000-0000-0000A9050000}"/>
    <cellStyle name="Normal 32 24" xfId="694" xr:uid="{00000000-0005-0000-0000-0000AA050000}"/>
    <cellStyle name="Normal 32 25" xfId="722" xr:uid="{00000000-0005-0000-0000-0000AB050000}"/>
    <cellStyle name="Normal 32 26" xfId="750" xr:uid="{00000000-0005-0000-0000-0000AC050000}"/>
    <cellStyle name="Normal 32 27" xfId="778" xr:uid="{00000000-0005-0000-0000-0000AD050000}"/>
    <cellStyle name="Normal 32 28" xfId="806" xr:uid="{00000000-0005-0000-0000-0000AE050000}"/>
    <cellStyle name="Normal 32 29" xfId="834" xr:uid="{00000000-0005-0000-0000-0000AF050000}"/>
    <cellStyle name="Normal 32 3" xfId="90" xr:uid="{00000000-0005-0000-0000-0000B0050000}"/>
    <cellStyle name="Normal 32 3 10" xfId="2014" xr:uid="{00000000-0005-0000-0000-0000B1050000}"/>
    <cellStyle name="Normal 32 3 11" xfId="2084" xr:uid="{00000000-0005-0000-0000-0000B2050000}"/>
    <cellStyle name="Normal 32 3 2" xfId="1418" xr:uid="{00000000-0005-0000-0000-0000B3050000}"/>
    <cellStyle name="Normal 32 3 3" xfId="1499" xr:uid="{00000000-0005-0000-0000-0000B4050000}"/>
    <cellStyle name="Normal 32 3 4" xfId="1568" xr:uid="{00000000-0005-0000-0000-0000B5050000}"/>
    <cellStyle name="Normal 32 3 5" xfId="1646" xr:uid="{00000000-0005-0000-0000-0000B6050000}"/>
    <cellStyle name="Normal 32 3 6" xfId="1714" xr:uid="{00000000-0005-0000-0000-0000B7050000}"/>
    <cellStyle name="Normal 32 3 7" xfId="1797" xr:uid="{00000000-0005-0000-0000-0000B8050000}"/>
    <cellStyle name="Normal 32 3 8" xfId="1870" xr:uid="{00000000-0005-0000-0000-0000B9050000}"/>
    <cellStyle name="Normal 32 3 9" xfId="1944" xr:uid="{00000000-0005-0000-0000-0000BA050000}"/>
    <cellStyle name="Normal 32 30" xfId="862" xr:uid="{00000000-0005-0000-0000-0000BB050000}"/>
    <cellStyle name="Normal 32 31" xfId="889" xr:uid="{00000000-0005-0000-0000-0000BC050000}"/>
    <cellStyle name="Normal 32 32" xfId="917" xr:uid="{00000000-0005-0000-0000-0000BD050000}"/>
    <cellStyle name="Normal 32 33" xfId="945" xr:uid="{00000000-0005-0000-0000-0000BE050000}"/>
    <cellStyle name="Normal 32 34" xfId="973" xr:uid="{00000000-0005-0000-0000-0000BF050000}"/>
    <cellStyle name="Normal 32 35" xfId="1001" xr:uid="{00000000-0005-0000-0000-0000C0050000}"/>
    <cellStyle name="Normal 32 36" xfId="1029" xr:uid="{00000000-0005-0000-0000-0000C1050000}"/>
    <cellStyle name="Normal 32 37" xfId="1057" xr:uid="{00000000-0005-0000-0000-0000C2050000}"/>
    <cellStyle name="Normal 32 38" xfId="1084" xr:uid="{00000000-0005-0000-0000-0000C3050000}"/>
    <cellStyle name="Normal 32 39" xfId="1110" xr:uid="{00000000-0005-0000-0000-0000C4050000}"/>
    <cellStyle name="Normal 32 4" xfId="115" xr:uid="{00000000-0005-0000-0000-0000C5050000}"/>
    <cellStyle name="Normal 32 40" xfId="1021" xr:uid="{00000000-0005-0000-0000-0000C6050000}"/>
    <cellStyle name="Normal 32 41" xfId="1168" xr:uid="{00000000-0005-0000-0000-0000C7050000}"/>
    <cellStyle name="Normal 32 42" xfId="1196" xr:uid="{00000000-0005-0000-0000-0000C8050000}"/>
    <cellStyle name="Normal 32 43" xfId="1223" xr:uid="{00000000-0005-0000-0000-0000C9050000}"/>
    <cellStyle name="Normal 32 44" xfId="1247" xr:uid="{00000000-0005-0000-0000-0000CA050000}"/>
    <cellStyle name="Normal 32 45" xfId="1216" xr:uid="{00000000-0005-0000-0000-0000CB050000}"/>
    <cellStyle name="Normal 32 46" xfId="1300" xr:uid="{00000000-0005-0000-0000-0000CC050000}"/>
    <cellStyle name="Normal 32 47" xfId="1321" xr:uid="{00000000-0005-0000-0000-0000CD050000}"/>
    <cellStyle name="Normal 32 48" xfId="1338" xr:uid="{00000000-0005-0000-0000-0000CE050000}"/>
    <cellStyle name="Normal 32 49" xfId="1367" xr:uid="{00000000-0005-0000-0000-0000CF050000}"/>
    <cellStyle name="Normal 32 5" xfId="160" xr:uid="{00000000-0005-0000-0000-0000D0050000}"/>
    <cellStyle name="Normal 32 50" xfId="1446" xr:uid="{00000000-0005-0000-0000-0000D1050000}"/>
    <cellStyle name="Normal 32 51" xfId="1516" xr:uid="{00000000-0005-0000-0000-0000D2050000}"/>
    <cellStyle name="Normal 32 52" xfId="1594" xr:uid="{00000000-0005-0000-0000-0000D3050000}"/>
    <cellStyle name="Normal 32 53" xfId="1663" xr:uid="{00000000-0005-0000-0000-0000D4050000}"/>
    <cellStyle name="Normal 32 54" xfId="1745" xr:uid="{00000000-0005-0000-0000-0000D5050000}"/>
    <cellStyle name="Normal 32 55" xfId="1818" xr:uid="{00000000-0005-0000-0000-0000D6050000}"/>
    <cellStyle name="Normal 32 56" xfId="1891" xr:uid="{00000000-0005-0000-0000-0000D7050000}"/>
    <cellStyle name="Normal 32 57" xfId="1962" xr:uid="{00000000-0005-0000-0000-0000D8050000}"/>
    <cellStyle name="Normal 32 58" xfId="2033" xr:uid="{00000000-0005-0000-0000-0000D9050000}"/>
    <cellStyle name="Normal 32 6" xfId="190" xr:uid="{00000000-0005-0000-0000-0000DA050000}"/>
    <cellStyle name="Normal 32 7" xfId="218" xr:uid="{00000000-0005-0000-0000-0000DB050000}"/>
    <cellStyle name="Normal 32 8" xfId="246" xr:uid="{00000000-0005-0000-0000-0000DC050000}"/>
    <cellStyle name="Normal 32 9" xfId="274" xr:uid="{00000000-0005-0000-0000-0000DD050000}"/>
    <cellStyle name="Normal 4" xfId="6" xr:uid="{00000000-0005-0000-0000-0000DE050000}"/>
    <cellStyle name="Normal 4 10" xfId="131" xr:uid="{00000000-0005-0000-0000-0000DF050000}"/>
    <cellStyle name="Normal 4 11" xfId="183" xr:uid="{00000000-0005-0000-0000-0000E0050000}"/>
    <cellStyle name="Normal 4 12" xfId="211" xr:uid="{00000000-0005-0000-0000-0000E1050000}"/>
    <cellStyle name="Normal 4 13" xfId="239" xr:uid="{00000000-0005-0000-0000-0000E2050000}"/>
    <cellStyle name="Normal 4 14" xfId="267" xr:uid="{00000000-0005-0000-0000-0000E3050000}"/>
    <cellStyle name="Normal 4 15" xfId="295" xr:uid="{00000000-0005-0000-0000-0000E4050000}"/>
    <cellStyle name="Normal 4 16" xfId="323" xr:uid="{00000000-0005-0000-0000-0000E5050000}"/>
    <cellStyle name="Normal 4 17" xfId="351" xr:uid="{00000000-0005-0000-0000-0000E6050000}"/>
    <cellStyle name="Normal 4 18" xfId="379" xr:uid="{00000000-0005-0000-0000-0000E7050000}"/>
    <cellStyle name="Normal 4 19" xfId="407" xr:uid="{00000000-0005-0000-0000-0000E8050000}"/>
    <cellStyle name="Normal 4 2" xfId="7" xr:uid="{00000000-0005-0000-0000-0000E9050000}"/>
    <cellStyle name="Normal 4 2 10" xfId="310" xr:uid="{00000000-0005-0000-0000-0000EA050000}"/>
    <cellStyle name="Normal 4 2 11" xfId="338" xr:uid="{00000000-0005-0000-0000-0000EB050000}"/>
    <cellStyle name="Normal 4 2 12" xfId="366" xr:uid="{00000000-0005-0000-0000-0000EC050000}"/>
    <cellStyle name="Normal 4 2 13" xfId="394" xr:uid="{00000000-0005-0000-0000-0000ED050000}"/>
    <cellStyle name="Normal 4 2 14" xfId="422" xr:uid="{00000000-0005-0000-0000-0000EE050000}"/>
    <cellStyle name="Normal 4 2 15" xfId="450" xr:uid="{00000000-0005-0000-0000-0000EF050000}"/>
    <cellStyle name="Normal 4 2 16" xfId="478" xr:uid="{00000000-0005-0000-0000-0000F0050000}"/>
    <cellStyle name="Normal 4 2 17" xfId="506" xr:uid="{00000000-0005-0000-0000-0000F1050000}"/>
    <cellStyle name="Normal 4 2 18" xfId="534" xr:uid="{00000000-0005-0000-0000-0000F2050000}"/>
    <cellStyle name="Normal 4 2 19" xfId="562" xr:uid="{00000000-0005-0000-0000-0000F3050000}"/>
    <cellStyle name="Normal 4 2 2" xfId="40" xr:uid="{00000000-0005-0000-0000-0000F4050000}"/>
    <cellStyle name="Normal 4 2 2 10" xfId="1972" xr:uid="{00000000-0005-0000-0000-0000F5050000}"/>
    <cellStyle name="Normal 4 2 2 11" xfId="2042" xr:uid="{00000000-0005-0000-0000-0000F6050000}"/>
    <cellStyle name="Normal 4 2 2 2" xfId="1376" xr:uid="{00000000-0005-0000-0000-0000F7050000}"/>
    <cellStyle name="Normal 4 2 2 3" xfId="1457" xr:uid="{00000000-0005-0000-0000-0000F8050000}"/>
    <cellStyle name="Normal 4 2 2 4" xfId="1526" xr:uid="{00000000-0005-0000-0000-0000F9050000}"/>
    <cellStyle name="Normal 4 2 2 5" xfId="1604" xr:uid="{00000000-0005-0000-0000-0000FA050000}"/>
    <cellStyle name="Normal 4 2 2 6" xfId="1672" xr:uid="{00000000-0005-0000-0000-0000FB050000}"/>
    <cellStyle name="Normal 4 2 2 7" xfId="1755" xr:uid="{00000000-0005-0000-0000-0000FC050000}"/>
    <cellStyle name="Normal 4 2 2 8" xfId="1828" xr:uid="{00000000-0005-0000-0000-0000FD050000}"/>
    <cellStyle name="Normal 4 2 2 9" xfId="1902" xr:uid="{00000000-0005-0000-0000-0000FE050000}"/>
    <cellStyle name="Normal 4 2 20" xfId="590" xr:uid="{00000000-0005-0000-0000-0000FF050000}"/>
    <cellStyle name="Normal 4 2 21" xfId="618" xr:uid="{00000000-0005-0000-0000-000000060000}"/>
    <cellStyle name="Normal 4 2 22" xfId="646" xr:uid="{00000000-0005-0000-0000-000001060000}"/>
    <cellStyle name="Normal 4 2 23" xfId="674" xr:uid="{00000000-0005-0000-0000-000002060000}"/>
    <cellStyle name="Normal 4 2 24" xfId="702" xr:uid="{00000000-0005-0000-0000-000003060000}"/>
    <cellStyle name="Normal 4 2 25" xfId="730" xr:uid="{00000000-0005-0000-0000-000004060000}"/>
    <cellStyle name="Normal 4 2 26" xfId="758" xr:uid="{00000000-0005-0000-0000-000005060000}"/>
    <cellStyle name="Normal 4 2 27" xfId="786" xr:uid="{00000000-0005-0000-0000-000006060000}"/>
    <cellStyle name="Normal 4 2 28" xfId="814" xr:uid="{00000000-0005-0000-0000-000007060000}"/>
    <cellStyle name="Normal 4 2 29" xfId="842" xr:uid="{00000000-0005-0000-0000-000008060000}"/>
    <cellStyle name="Normal 4 2 3" xfId="67" xr:uid="{00000000-0005-0000-0000-000009060000}"/>
    <cellStyle name="Normal 4 2 3 10" xfId="1996" xr:uid="{00000000-0005-0000-0000-00000A060000}"/>
    <cellStyle name="Normal 4 2 3 11" xfId="2066" xr:uid="{00000000-0005-0000-0000-00000B060000}"/>
    <cellStyle name="Normal 4 2 3 2" xfId="1400" xr:uid="{00000000-0005-0000-0000-00000C060000}"/>
    <cellStyle name="Normal 4 2 3 3" xfId="1481" xr:uid="{00000000-0005-0000-0000-00000D060000}"/>
    <cellStyle name="Normal 4 2 3 4" xfId="1550" xr:uid="{00000000-0005-0000-0000-00000E060000}"/>
    <cellStyle name="Normal 4 2 3 5" xfId="1628" xr:uid="{00000000-0005-0000-0000-00000F060000}"/>
    <cellStyle name="Normal 4 2 3 6" xfId="1696" xr:uid="{00000000-0005-0000-0000-000010060000}"/>
    <cellStyle name="Normal 4 2 3 7" xfId="1779" xr:uid="{00000000-0005-0000-0000-000011060000}"/>
    <cellStyle name="Normal 4 2 3 8" xfId="1852" xr:uid="{00000000-0005-0000-0000-000012060000}"/>
    <cellStyle name="Normal 4 2 3 9" xfId="1926" xr:uid="{00000000-0005-0000-0000-000013060000}"/>
    <cellStyle name="Normal 4 2 30" xfId="870" xr:uid="{00000000-0005-0000-0000-000014060000}"/>
    <cellStyle name="Normal 4 2 31" xfId="897" xr:uid="{00000000-0005-0000-0000-000015060000}"/>
    <cellStyle name="Normal 4 2 32" xfId="925" xr:uid="{00000000-0005-0000-0000-000016060000}"/>
    <cellStyle name="Normal 4 2 33" xfId="953" xr:uid="{00000000-0005-0000-0000-000017060000}"/>
    <cellStyle name="Normal 4 2 34" xfId="981" xr:uid="{00000000-0005-0000-0000-000018060000}"/>
    <cellStyle name="Normal 4 2 35" xfId="1009" xr:uid="{00000000-0005-0000-0000-000019060000}"/>
    <cellStyle name="Normal 4 2 36" xfId="1037" xr:uid="{00000000-0005-0000-0000-00001A060000}"/>
    <cellStyle name="Normal 4 2 37" xfId="1065" xr:uid="{00000000-0005-0000-0000-00001B060000}"/>
    <cellStyle name="Normal 4 2 38" xfId="1092" xr:uid="{00000000-0005-0000-0000-00001C060000}"/>
    <cellStyle name="Normal 4 2 39" xfId="1118" xr:uid="{00000000-0005-0000-0000-00001D060000}"/>
    <cellStyle name="Normal 4 2 4" xfId="47" xr:uid="{00000000-0005-0000-0000-00001E060000}"/>
    <cellStyle name="Normal 4 2 40" xfId="1105" xr:uid="{00000000-0005-0000-0000-00001F060000}"/>
    <cellStyle name="Normal 4 2 41" xfId="1176" xr:uid="{00000000-0005-0000-0000-000020060000}"/>
    <cellStyle name="Normal 4 2 42" xfId="1204" xr:uid="{00000000-0005-0000-0000-000021060000}"/>
    <cellStyle name="Normal 4 2 43" xfId="1231" xr:uid="{00000000-0005-0000-0000-000022060000}"/>
    <cellStyle name="Normal 4 2 44" xfId="1255" xr:uid="{00000000-0005-0000-0000-000023060000}"/>
    <cellStyle name="Normal 4 2 45" xfId="1257" xr:uid="{00000000-0005-0000-0000-000024060000}"/>
    <cellStyle name="Normal 4 2 46" xfId="1307" xr:uid="{00000000-0005-0000-0000-000025060000}"/>
    <cellStyle name="Normal 4 2 47" xfId="1328" xr:uid="{00000000-0005-0000-0000-000026060000}"/>
    <cellStyle name="Normal 4 2 48" xfId="1345" xr:uid="{00000000-0005-0000-0000-000027060000}"/>
    <cellStyle name="Normal 4 2 49" xfId="1349" xr:uid="{00000000-0005-0000-0000-000028060000}"/>
    <cellStyle name="Normal 4 2 5" xfId="168" xr:uid="{00000000-0005-0000-0000-000029060000}"/>
    <cellStyle name="Normal 4 2 50" xfId="1426" xr:uid="{00000000-0005-0000-0000-00002A060000}"/>
    <cellStyle name="Normal 4 2 51" xfId="1429" xr:uid="{00000000-0005-0000-0000-00002B060000}"/>
    <cellStyle name="Normal 4 2 52" xfId="1574" xr:uid="{00000000-0005-0000-0000-00002C060000}"/>
    <cellStyle name="Normal 4 2 53" xfId="1577" xr:uid="{00000000-0005-0000-0000-00002D060000}"/>
    <cellStyle name="Normal 4 2 54" xfId="1723" xr:uid="{00000000-0005-0000-0000-00002E060000}"/>
    <cellStyle name="Normal 4 2 55" xfId="1728" xr:uid="{00000000-0005-0000-0000-00002F060000}"/>
    <cellStyle name="Normal 4 2 56" xfId="1801" xr:uid="{00000000-0005-0000-0000-000030060000}"/>
    <cellStyle name="Normal 4 2 57" xfId="1874" xr:uid="{00000000-0005-0000-0000-000031060000}"/>
    <cellStyle name="Normal 4 2 58" xfId="1895" xr:uid="{00000000-0005-0000-0000-000032060000}"/>
    <cellStyle name="Normal 4 2 6" xfId="198" xr:uid="{00000000-0005-0000-0000-000033060000}"/>
    <cellStyle name="Normal 4 2 7" xfId="226" xr:uid="{00000000-0005-0000-0000-000034060000}"/>
    <cellStyle name="Normal 4 2 8" xfId="254" xr:uid="{00000000-0005-0000-0000-000035060000}"/>
    <cellStyle name="Normal 4 2 9" xfId="282" xr:uid="{00000000-0005-0000-0000-000036060000}"/>
    <cellStyle name="Normal 4 20" xfId="435" xr:uid="{00000000-0005-0000-0000-000037060000}"/>
    <cellStyle name="Normal 4 21" xfId="463" xr:uid="{00000000-0005-0000-0000-000038060000}"/>
    <cellStyle name="Normal 4 22" xfId="491" xr:uid="{00000000-0005-0000-0000-000039060000}"/>
    <cellStyle name="Normal 4 23" xfId="519" xr:uid="{00000000-0005-0000-0000-00003A060000}"/>
    <cellStyle name="Normal 4 24" xfId="547" xr:uid="{00000000-0005-0000-0000-00003B060000}"/>
    <cellStyle name="Normal 4 25" xfId="575" xr:uid="{00000000-0005-0000-0000-00003C060000}"/>
    <cellStyle name="Normal 4 26" xfId="603" xr:uid="{00000000-0005-0000-0000-00003D060000}"/>
    <cellStyle name="Normal 4 27" xfId="631" xr:uid="{00000000-0005-0000-0000-00003E060000}"/>
    <cellStyle name="Normal 4 28" xfId="659" xr:uid="{00000000-0005-0000-0000-00003F060000}"/>
    <cellStyle name="Normal 4 29" xfId="687" xr:uid="{00000000-0005-0000-0000-000040060000}"/>
    <cellStyle name="Normal 4 3" xfId="39" xr:uid="{00000000-0005-0000-0000-000041060000}"/>
    <cellStyle name="Normal 4 3 10" xfId="1971" xr:uid="{00000000-0005-0000-0000-000042060000}"/>
    <cellStyle name="Normal 4 3 11" xfId="2041" xr:uid="{00000000-0005-0000-0000-000043060000}"/>
    <cellStyle name="Normal 4 3 2" xfId="1375" xr:uid="{00000000-0005-0000-0000-000044060000}"/>
    <cellStyle name="Normal 4 3 3" xfId="1456" xr:uid="{00000000-0005-0000-0000-000045060000}"/>
    <cellStyle name="Normal 4 3 4" xfId="1525" xr:uid="{00000000-0005-0000-0000-000046060000}"/>
    <cellStyle name="Normal 4 3 5" xfId="1603" xr:uid="{00000000-0005-0000-0000-000047060000}"/>
    <cellStyle name="Normal 4 3 6" xfId="1671" xr:uid="{00000000-0005-0000-0000-000048060000}"/>
    <cellStyle name="Normal 4 3 7" xfId="1754" xr:uid="{00000000-0005-0000-0000-000049060000}"/>
    <cellStyle name="Normal 4 3 8" xfId="1827" xr:uid="{00000000-0005-0000-0000-00004A060000}"/>
    <cellStyle name="Normal 4 3 9" xfId="1901" xr:uid="{00000000-0005-0000-0000-00004B060000}"/>
    <cellStyle name="Normal 4 30" xfId="715" xr:uid="{00000000-0005-0000-0000-00004C060000}"/>
    <cellStyle name="Normal 4 31" xfId="743" xr:uid="{00000000-0005-0000-0000-00004D060000}"/>
    <cellStyle name="Normal 4 32" xfId="771" xr:uid="{00000000-0005-0000-0000-00004E060000}"/>
    <cellStyle name="Normal 4 33" xfId="799" xr:uid="{00000000-0005-0000-0000-00004F060000}"/>
    <cellStyle name="Normal 4 34" xfId="827" xr:uid="{00000000-0005-0000-0000-000050060000}"/>
    <cellStyle name="Normal 4 35" xfId="855" xr:uid="{00000000-0005-0000-0000-000051060000}"/>
    <cellStyle name="Normal 4 36" xfId="882" xr:uid="{00000000-0005-0000-0000-000052060000}"/>
    <cellStyle name="Normal 4 37" xfId="910" xr:uid="{00000000-0005-0000-0000-000053060000}"/>
    <cellStyle name="Normal 4 38" xfId="938" xr:uid="{00000000-0005-0000-0000-000054060000}"/>
    <cellStyle name="Normal 4 39" xfId="966" xr:uid="{00000000-0005-0000-0000-000055060000}"/>
    <cellStyle name="Normal 4 4" xfId="66" xr:uid="{00000000-0005-0000-0000-000056060000}"/>
    <cellStyle name="Normal 4 4 10" xfId="1995" xr:uid="{00000000-0005-0000-0000-000057060000}"/>
    <cellStyle name="Normal 4 4 11" xfId="2065" xr:uid="{00000000-0005-0000-0000-000058060000}"/>
    <cellStyle name="Normal 4 4 2" xfId="1399" xr:uid="{00000000-0005-0000-0000-000059060000}"/>
    <cellStyle name="Normal 4 4 3" xfId="1480" xr:uid="{00000000-0005-0000-0000-00005A060000}"/>
    <cellStyle name="Normal 4 4 4" xfId="1549" xr:uid="{00000000-0005-0000-0000-00005B060000}"/>
    <cellStyle name="Normal 4 4 5" xfId="1627" xr:uid="{00000000-0005-0000-0000-00005C060000}"/>
    <cellStyle name="Normal 4 4 6" xfId="1695" xr:uid="{00000000-0005-0000-0000-00005D060000}"/>
    <cellStyle name="Normal 4 4 7" xfId="1778" xr:uid="{00000000-0005-0000-0000-00005E060000}"/>
    <cellStyle name="Normal 4 4 8" xfId="1851" xr:uid="{00000000-0005-0000-0000-00005F060000}"/>
    <cellStyle name="Normal 4 4 9" xfId="1925" xr:uid="{00000000-0005-0000-0000-000060060000}"/>
    <cellStyle name="Normal 4 40" xfId="994" xr:uid="{00000000-0005-0000-0000-000061060000}"/>
    <cellStyle name="Normal 4 41" xfId="1126" xr:uid="{00000000-0005-0000-0000-000062060000}"/>
    <cellStyle name="Normal 4 42" xfId="1129" xr:uid="{00000000-0005-0000-0000-000063060000}"/>
    <cellStyle name="Normal 4 43" xfId="1072" xr:uid="{00000000-0005-0000-0000-000064060000}"/>
    <cellStyle name="Normal 4 44" xfId="1116" xr:uid="{00000000-0005-0000-0000-000065060000}"/>
    <cellStyle name="Normal 4 45" xfId="1049" xr:uid="{00000000-0005-0000-0000-000066060000}"/>
    <cellStyle name="Normal 4 46" xfId="1270" xr:uid="{00000000-0005-0000-0000-000067060000}"/>
    <cellStyle name="Normal 4 47" xfId="1274" xr:uid="{00000000-0005-0000-0000-000068060000}"/>
    <cellStyle name="Normal 4 48" xfId="1279" xr:uid="{00000000-0005-0000-0000-000069060000}"/>
    <cellStyle name="Normal 4 49" xfId="1278" xr:uid="{00000000-0005-0000-0000-00006A060000}"/>
    <cellStyle name="Normal 4 5" xfId="44" xr:uid="{00000000-0005-0000-0000-00006B060000}"/>
    <cellStyle name="Normal 4 50" xfId="1348" xr:uid="{00000000-0005-0000-0000-00006C060000}"/>
    <cellStyle name="Normal 4 51" xfId="1425" xr:uid="{00000000-0005-0000-0000-00006D060000}"/>
    <cellStyle name="Normal 4 52" xfId="1430" xr:uid="{00000000-0005-0000-0000-00006E060000}"/>
    <cellStyle name="Normal 4 53" xfId="1573" xr:uid="{00000000-0005-0000-0000-00006F060000}"/>
    <cellStyle name="Normal 4 54" xfId="1578" xr:uid="{00000000-0005-0000-0000-000070060000}"/>
    <cellStyle name="Normal 4 55" xfId="1722" xr:uid="{00000000-0005-0000-0000-000071060000}"/>
    <cellStyle name="Normal 4 56" xfId="1729" xr:uid="{00000000-0005-0000-0000-000072060000}"/>
    <cellStyle name="Normal 4 57" xfId="1802" xr:uid="{00000000-0005-0000-0000-000073060000}"/>
    <cellStyle name="Normal 4 58" xfId="1875" xr:uid="{00000000-0005-0000-0000-000074060000}"/>
    <cellStyle name="Normal 4 59" xfId="1966" xr:uid="{00000000-0005-0000-0000-000075060000}"/>
    <cellStyle name="Normal 4 6" xfId="127" xr:uid="{00000000-0005-0000-0000-000076060000}"/>
    <cellStyle name="Normal 4 7" xfId="133" xr:uid="{00000000-0005-0000-0000-000077060000}"/>
    <cellStyle name="Normal 4 8" xfId="152" xr:uid="{00000000-0005-0000-0000-000078060000}"/>
    <cellStyle name="Normal 4 9" xfId="153" xr:uid="{00000000-0005-0000-0000-000079060000}"/>
    <cellStyle name="Normal 40" xfId="31" xr:uid="{00000000-0005-0000-0000-00007A060000}"/>
    <cellStyle name="Normal 40 10" xfId="134" xr:uid="{00000000-0005-0000-0000-00007B060000}"/>
    <cellStyle name="Normal 40 11" xfId="130" xr:uid="{00000000-0005-0000-0000-00007C060000}"/>
    <cellStyle name="Normal 40 12" xfId="182" xr:uid="{00000000-0005-0000-0000-00007D060000}"/>
    <cellStyle name="Normal 40 13" xfId="210" xr:uid="{00000000-0005-0000-0000-00007E060000}"/>
    <cellStyle name="Normal 40 14" xfId="238" xr:uid="{00000000-0005-0000-0000-00007F060000}"/>
    <cellStyle name="Normal 40 15" xfId="266" xr:uid="{00000000-0005-0000-0000-000080060000}"/>
    <cellStyle name="Normal 40 16" xfId="294" xr:uid="{00000000-0005-0000-0000-000081060000}"/>
    <cellStyle name="Normal 40 17" xfId="322" xr:uid="{00000000-0005-0000-0000-000082060000}"/>
    <cellStyle name="Normal 40 18" xfId="350" xr:uid="{00000000-0005-0000-0000-000083060000}"/>
    <cellStyle name="Normal 40 19" xfId="378" xr:uid="{00000000-0005-0000-0000-000084060000}"/>
    <cellStyle name="Normal 40 2" xfId="64" xr:uid="{00000000-0005-0000-0000-000085060000}"/>
    <cellStyle name="Normal 40 2 10" xfId="1993" xr:uid="{00000000-0005-0000-0000-000086060000}"/>
    <cellStyle name="Normal 40 2 11" xfId="2063" xr:uid="{00000000-0005-0000-0000-000087060000}"/>
    <cellStyle name="Normal 40 2 2" xfId="1397" xr:uid="{00000000-0005-0000-0000-000088060000}"/>
    <cellStyle name="Normal 40 2 3" xfId="1478" xr:uid="{00000000-0005-0000-0000-000089060000}"/>
    <cellStyle name="Normal 40 2 4" xfId="1547" xr:uid="{00000000-0005-0000-0000-00008A060000}"/>
    <cellStyle name="Normal 40 2 5" xfId="1625" xr:uid="{00000000-0005-0000-0000-00008B060000}"/>
    <cellStyle name="Normal 40 2 6" xfId="1693" xr:uid="{00000000-0005-0000-0000-00008C060000}"/>
    <cellStyle name="Normal 40 2 7" xfId="1776" xr:uid="{00000000-0005-0000-0000-00008D060000}"/>
    <cellStyle name="Normal 40 2 8" xfId="1849" xr:uid="{00000000-0005-0000-0000-00008E060000}"/>
    <cellStyle name="Normal 40 2 9" xfId="1923" xr:uid="{00000000-0005-0000-0000-00008F060000}"/>
    <cellStyle name="Normal 40 20" xfId="406" xr:uid="{00000000-0005-0000-0000-000090060000}"/>
    <cellStyle name="Normal 40 21" xfId="434" xr:uid="{00000000-0005-0000-0000-000091060000}"/>
    <cellStyle name="Normal 40 22" xfId="462" xr:uid="{00000000-0005-0000-0000-000092060000}"/>
    <cellStyle name="Normal 40 23" xfId="490" xr:uid="{00000000-0005-0000-0000-000093060000}"/>
    <cellStyle name="Normal 40 24" xfId="518" xr:uid="{00000000-0005-0000-0000-000094060000}"/>
    <cellStyle name="Normal 40 25" xfId="546" xr:uid="{00000000-0005-0000-0000-000095060000}"/>
    <cellStyle name="Normal 40 26" xfId="574" xr:uid="{00000000-0005-0000-0000-000096060000}"/>
    <cellStyle name="Normal 40 27" xfId="602" xr:uid="{00000000-0005-0000-0000-000097060000}"/>
    <cellStyle name="Normal 40 28" xfId="630" xr:uid="{00000000-0005-0000-0000-000098060000}"/>
    <cellStyle name="Normal 40 29" xfId="658" xr:uid="{00000000-0005-0000-0000-000099060000}"/>
    <cellStyle name="Normal 40 3" xfId="91" xr:uid="{00000000-0005-0000-0000-00009A060000}"/>
    <cellStyle name="Normal 40 3 10" xfId="2015" xr:uid="{00000000-0005-0000-0000-00009B060000}"/>
    <cellStyle name="Normal 40 3 11" xfId="2085" xr:uid="{00000000-0005-0000-0000-00009C060000}"/>
    <cellStyle name="Normal 40 3 2" xfId="1419" xr:uid="{00000000-0005-0000-0000-00009D060000}"/>
    <cellStyle name="Normal 40 3 3" xfId="1500" xr:uid="{00000000-0005-0000-0000-00009E060000}"/>
    <cellStyle name="Normal 40 3 4" xfId="1569" xr:uid="{00000000-0005-0000-0000-00009F060000}"/>
    <cellStyle name="Normal 40 3 5" xfId="1647" xr:uid="{00000000-0005-0000-0000-0000A0060000}"/>
    <cellStyle name="Normal 40 3 6" xfId="1715" xr:uid="{00000000-0005-0000-0000-0000A1060000}"/>
    <cellStyle name="Normal 40 3 7" xfId="1798" xr:uid="{00000000-0005-0000-0000-0000A2060000}"/>
    <cellStyle name="Normal 40 3 8" xfId="1871" xr:uid="{00000000-0005-0000-0000-0000A3060000}"/>
    <cellStyle name="Normal 40 3 9" xfId="1945" xr:uid="{00000000-0005-0000-0000-0000A4060000}"/>
    <cellStyle name="Normal 40 30" xfId="686" xr:uid="{00000000-0005-0000-0000-0000A5060000}"/>
    <cellStyle name="Normal 40 31" xfId="714" xr:uid="{00000000-0005-0000-0000-0000A6060000}"/>
    <cellStyle name="Normal 40 32" xfId="742" xr:uid="{00000000-0005-0000-0000-0000A7060000}"/>
    <cellStyle name="Normal 40 33" xfId="770" xr:uid="{00000000-0005-0000-0000-0000A8060000}"/>
    <cellStyle name="Normal 40 34" xfId="798" xr:uid="{00000000-0005-0000-0000-0000A9060000}"/>
    <cellStyle name="Normal 40 35" xfId="826" xr:uid="{00000000-0005-0000-0000-0000AA060000}"/>
    <cellStyle name="Normal 40 36" xfId="854" xr:uid="{00000000-0005-0000-0000-0000AB060000}"/>
    <cellStyle name="Normal 40 37" xfId="881" xr:uid="{00000000-0005-0000-0000-0000AC060000}"/>
    <cellStyle name="Normal 40 38" xfId="909" xr:uid="{00000000-0005-0000-0000-0000AD060000}"/>
    <cellStyle name="Normal 40 39" xfId="937" xr:uid="{00000000-0005-0000-0000-0000AE060000}"/>
    <cellStyle name="Normal 40 4" xfId="116" xr:uid="{00000000-0005-0000-0000-0000AF060000}"/>
    <cellStyle name="Normal 40 40" xfId="1134" xr:uid="{00000000-0005-0000-0000-0000B0060000}"/>
    <cellStyle name="Normal 40 41" xfId="1148" xr:uid="{00000000-0005-0000-0000-0000B1060000}"/>
    <cellStyle name="Normal 40 42" xfId="1132" xr:uid="{00000000-0005-0000-0000-0000B2060000}"/>
    <cellStyle name="Normal 40 43" xfId="1146" xr:uid="{00000000-0005-0000-0000-0000B3060000}"/>
    <cellStyle name="Normal 40 44" xfId="1141" xr:uid="{00000000-0005-0000-0000-0000B4060000}"/>
    <cellStyle name="Normal 40 45" xfId="1260" xr:uid="{00000000-0005-0000-0000-0000B5060000}"/>
    <cellStyle name="Normal 40 46" xfId="1284" xr:uid="{00000000-0005-0000-0000-0000B6060000}"/>
    <cellStyle name="Normal 40 47" xfId="1212" xr:uid="{00000000-0005-0000-0000-0000B7060000}"/>
    <cellStyle name="Normal 40 48" xfId="1282" xr:uid="{00000000-0005-0000-0000-0000B8060000}"/>
    <cellStyle name="Normal 40 49" xfId="1368" xr:uid="{00000000-0005-0000-0000-0000B9060000}"/>
    <cellStyle name="Normal 40 5" xfId="139" xr:uid="{00000000-0005-0000-0000-0000BA060000}"/>
    <cellStyle name="Normal 40 50" xfId="1447" xr:uid="{00000000-0005-0000-0000-0000BB060000}"/>
    <cellStyle name="Normal 40 51" xfId="1517" xr:uid="{00000000-0005-0000-0000-0000BC060000}"/>
    <cellStyle name="Normal 40 52" xfId="1595" xr:uid="{00000000-0005-0000-0000-0000BD060000}"/>
    <cellStyle name="Normal 40 53" xfId="1664" xr:uid="{00000000-0005-0000-0000-0000BE060000}"/>
    <cellStyle name="Normal 40 54" xfId="1746" xr:uid="{00000000-0005-0000-0000-0000BF060000}"/>
    <cellStyle name="Normal 40 55" xfId="1819" xr:uid="{00000000-0005-0000-0000-0000C0060000}"/>
    <cellStyle name="Normal 40 56" xfId="1892" xr:uid="{00000000-0005-0000-0000-0000C1060000}"/>
    <cellStyle name="Normal 40 57" xfId="1963" xr:uid="{00000000-0005-0000-0000-0000C2060000}"/>
    <cellStyle name="Normal 40 58" xfId="2034" xr:uid="{00000000-0005-0000-0000-0000C3060000}"/>
    <cellStyle name="Normal 40 6" xfId="169" xr:uid="{00000000-0005-0000-0000-0000C4060000}"/>
    <cellStyle name="Normal 40 7" xfId="137" xr:uid="{00000000-0005-0000-0000-0000C5060000}"/>
    <cellStyle name="Normal 40 8" xfId="71" xr:uid="{00000000-0005-0000-0000-0000C6060000}"/>
    <cellStyle name="Normal 40 9" xfId="125" xr:uid="{00000000-0005-0000-0000-0000C7060000}"/>
    <cellStyle name="Normal 41" xfId="32" xr:uid="{00000000-0005-0000-0000-0000C8060000}"/>
    <cellStyle name="Normal 41 10" xfId="301" xr:uid="{00000000-0005-0000-0000-0000C9060000}"/>
    <cellStyle name="Normal 41 11" xfId="329" xr:uid="{00000000-0005-0000-0000-0000CA060000}"/>
    <cellStyle name="Normal 41 12" xfId="357" xr:uid="{00000000-0005-0000-0000-0000CB060000}"/>
    <cellStyle name="Normal 41 13" xfId="385" xr:uid="{00000000-0005-0000-0000-0000CC060000}"/>
    <cellStyle name="Normal 41 14" xfId="413" xr:uid="{00000000-0005-0000-0000-0000CD060000}"/>
    <cellStyle name="Normal 41 15" xfId="441" xr:uid="{00000000-0005-0000-0000-0000CE060000}"/>
    <cellStyle name="Normal 41 16" xfId="469" xr:uid="{00000000-0005-0000-0000-0000CF060000}"/>
    <cellStyle name="Normal 41 17" xfId="497" xr:uid="{00000000-0005-0000-0000-0000D0060000}"/>
    <cellStyle name="Normal 41 18" xfId="525" xr:uid="{00000000-0005-0000-0000-0000D1060000}"/>
    <cellStyle name="Normal 41 19" xfId="553" xr:uid="{00000000-0005-0000-0000-0000D2060000}"/>
    <cellStyle name="Normal 41 2" xfId="65" xr:uid="{00000000-0005-0000-0000-0000D3060000}"/>
    <cellStyle name="Normal 41 2 10" xfId="1994" xr:uid="{00000000-0005-0000-0000-0000D4060000}"/>
    <cellStyle name="Normal 41 2 11" xfId="2064" xr:uid="{00000000-0005-0000-0000-0000D5060000}"/>
    <cellStyle name="Normal 41 2 2" xfId="1398" xr:uid="{00000000-0005-0000-0000-0000D6060000}"/>
    <cellStyle name="Normal 41 2 3" xfId="1479" xr:uid="{00000000-0005-0000-0000-0000D7060000}"/>
    <cellStyle name="Normal 41 2 4" xfId="1548" xr:uid="{00000000-0005-0000-0000-0000D8060000}"/>
    <cellStyle name="Normal 41 2 5" xfId="1626" xr:uid="{00000000-0005-0000-0000-0000D9060000}"/>
    <cellStyle name="Normal 41 2 6" xfId="1694" xr:uid="{00000000-0005-0000-0000-0000DA060000}"/>
    <cellStyle name="Normal 41 2 7" xfId="1777" xr:uid="{00000000-0005-0000-0000-0000DB060000}"/>
    <cellStyle name="Normal 41 2 8" xfId="1850" xr:uid="{00000000-0005-0000-0000-0000DC060000}"/>
    <cellStyle name="Normal 41 2 9" xfId="1924" xr:uid="{00000000-0005-0000-0000-0000DD060000}"/>
    <cellStyle name="Normal 41 20" xfId="581" xr:uid="{00000000-0005-0000-0000-0000DE060000}"/>
    <cellStyle name="Normal 41 21" xfId="609" xr:uid="{00000000-0005-0000-0000-0000DF060000}"/>
    <cellStyle name="Normal 41 22" xfId="637" xr:uid="{00000000-0005-0000-0000-0000E0060000}"/>
    <cellStyle name="Normal 41 23" xfId="665" xr:uid="{00000000-0005-0000-0000-0000E1060000}"/>
    <cellStyle name="Normal 41 24" xfId="693" xr:uid="{00000000-0005-0000-0000-0000E2060000}"/>
    <cellStyle name="Normal 41 25" xfId="721" xr:uid="{00000000-0005-0000-0000-0000E3060000}"/>
    <cellStyle name="Normal 41 26" xfId="749" xr:uid="{00000000-0005-0000-0000-0000E4060000}"/>
    <cellStyle name="Normal 41 27" xfId="777" xr:uid="{00000000-0005-0000-0000-0000E5060000}"/>
    <cellStyle name="Normal 41 28" xfId="805" xr:uid="{00000000-0005-0000-0000-0000E6060000}"/>
    <cellStyle name="Normal 41 29" xfId="833" xr:uid="{00000000-0005-0000-0000-0000E7060000}"/>
    <cellStyle name="Normal 41 3" xfId="92" xr:uid="{00000000-0005-0000-0000-0000E8060000}"/>
    <cellStyle name="Normal 41 3 10" xfId="2016" xr:uid="{00000000-0005-0000-0000-0000E9060000}"/>
    <cellStyle name="Normal 41 3 11" xfId="2086" xr:uid="{00000000-0005-0000-0000-0000EA060000}"/>
    <cellStyle name="Normal 41 3 2" xfId="1420" xr:uid="{00000000-0005-0000-0000-0000EB060000}"/>
    <cellStyle name="Normal 41 3 3" xfId="1501" xr:uid="{00000000-0005-0000-0000-0000EC060000}"/>
    <cellStyle name="Normal 41 3 4" xfId="1570" xr:uid="{00000000-0005-0000-0000-0000ED060000}"/>
    <cellStyle name="Normal 41 3 5" xfId="1648" xr:uid="{00000000-0005-0000-0000-0000EE060000}"/>
    <cellStyle name="Normal 41 3 6" xfId="1716" xr:uid="{00000000-0005-0000-0000-0000EF060000}"/>
    <cellStyle name="Normal 41 3 7" xfId="1799" xr:uid="{00000000-0005-0000-0000-0000F0060000}"/>
    <cellStyle name="Normal 41 3 8" xfId="1872" xr:uid="{00000000-0005-0000-0000-0000F1060000}"/>
    <cellStyle name="Normal 41 3 9" xfId="1946" xr:uid="{00000000-0005-0000-0000-0000F2060000}"/>
    <cellStyle name="Normal 41 30" xfId="861" xr:uid="{00000000-0005-0000-0000-0000F3060000}"/>
    <cellStyle name="Normal 41 31" xfId="888" xr:uid="{00000000-0005-0000-0000-0000F4060000}"/>
    <cellStyle name="Normal 41 32" xfId="916" xr:uid="{00000000-0005-0000-0000-0000F5060000}"/>
    <cellStyle name="Normal 41 33" xfId="944" xr:uid="{00000000-0005-0000-0000-0000F6060000}"/>
    <cellStyle name="Normal 41 34" xfId="972" xr:uid="{00000000-0005-0000-0000-0000F7060000}"/>
    <cellStyle name="Normal 41 35" xfId="1000" xr:uid="{00000000-0005-0000-0000-0000F8060000}"/>
    <cellStyle name="Normal 41 36" xfId="1028" xr:uid="{00000000-0005-0000-0000-0000F9060000}"/>
    <cellStyle name="Normal 41 37" xfId="1056" xr:uid="{00000000-0005-0000-0000-0000FA060000}"/>
    <cellStyle name="Normal 41 38" xfId="1083" xr:uid="{00000000-0005-0000-0000-0000FB060000}"/>
    <cellStyle name="Normal 41 39" xfId="1109" xr:uid="{00000000-0005-0000-0000-0000FC060000}"/>
    <cellStyle name="Normal 41 4" xfId="117" xr:uid="{00000000-0005-0000-0000-0000FD060000}"/>
    <cellStyle name="Normal 41 40" xfId="1090" xr:uid="{00000000-0005-0000-0000-0000FE060000}"/>
    <cellStyle name="Normal 41 41" xfId="1167" xr:uid="{00000000-0005-0000-0000-0000FF060000}"/>
    <cellStyle name="Normal 41 42" xfId="1195" xr:uid="{00000000-0005-0000-0000-000000070000}"/>
    <cellStyle name="Normal 41 43" xfId="1222" xr:uid="{00000000-0005-0000-0000-000001070000}"/>
    <cellStyle name="Normal 41 44" xfId="1246" xr:uid="{00000000-0005-0000-0000-000002070000}"/>
    <cellStyle name="Normal 41 45" xfId="1242" xr:uid="{00000000-0005-0000-0000-000003070000}"/>
    <cellStyle name="Normal 41 46" xfId="1299" xr:uid="{00000000-0005-0000-0000-000004070000}"/>
    <cellStyle name="Normal 41 47" xfId="1320" xr:uid="{00000000-0005-0000-0000-000005070000}"/>
    <cellStyle name="Normal 41 48" xfId="1337" xr:uid="{00000000-0005-0000-0000-000006070000}"/>
    <cellStyle name="Normal 41 49" xfId="1369" xr:uid="{00000000-0005-0000-0000-000007070000}"/>
    <cellStyle name="Normal 41 5" xfId="159" xr:uid="{00000000-0005-0000-0000-000008070000}"/>
    <cellStyle name="Normal 41 50" xfId="1448" xr:uid="{00000000-0005-0000-0000-000009070000}"/>
    <cellStyle name="Normal 41 51" xfId="1518" xr:uid="{00000000-0005-0000-0000-00000A070000}"/>
    <cellStyle name="Normal 41 52" xfId="1596" xr:uid="{00000000-0005-0000-0000-00000B070000}"/>
    <cellStyle name="Normal 41 53" xfId="1665" xr:uid="{00000000-0005-0000-0000-00000C070000}"/>
    <cellStyle name="Normal 41 54" xfId="1747" xr:uid="{00000000-0005-0000-0000-00000D070000}"/>
    <cellStyle name="Normal 41 55" xfId="1820" xr:uid="{00000000-0005-0000-0000-00000E070000}"/>
    <cellStyle name="Normal 41 56" xfId="1893" xr:uid="{00000000-0005-0000-0000-00000F070000}"/>
    <cellStyle name="Normal 41 57" xfId="1964" xr:uid="{00000000-0005-0000-0000-000010070000}"/>
    <cellStyle name="Normal 41 58" xfId="2035" xr:uid="{00000000-0005-0000-0000-000011070000}"/>
    <cellStyle name="Normal 41 6" xfId="189" xr:uid="{00000000-0005-0000-0000-000012070000}"/>
    <cellStyle name="Normal 41 7" xfId="217" xr:uid="{00000000-0005-0000-0000-000013070000}"/>
    <cellStyle name="Normal 41 8" xfId="245" xr:uid="{00000000-0005-0000-0000-000014070000}"/>
    <cellStyle name="Normal 41 9" xfId="273" xr:uid="{00000000-0005-0000-0000-000015070000}"/>
    <cellStyle name="Normal 42" xfId="33" xr:uid="{00000000-0005-0000-0000-000016070000}"/>
    <cellStyle name="Normal 42 10" xfId="355" xr:uid="{00000000-0005-0000-0000-000017070000}"/>
    <cellStyle name="Normal 42 11" xfId="383" xr:uid="{00000000-0005-0000-0000-000018070000}"/>
    <cellStyle name="Normal 42 12" xfId="411" xr:uid="{00000000-0005-0000-0000-000019070000}"/>
    <cellStyle name="Normal 42 13" xfId="439" xr:uid="{00000000-0005-0000-0000-00001A070000}"/>
    <cellStyle name="Normal 42 14" xfId="467" xr:uid="{00000000-0005-0000-0000-00001B070000}"/>
    <cellStyle name="Normal 42 15" xfId="495" xr:uid="{00000000-0005-0000-0000-00001C070000}"/>
    <cellStyle name="Normal 42 16" xfId="523" xr:uid="{00000000-0005-0000-0000-00001D070000}"/>
    <cellStyle name="Normal 42 17" xfId="551" xr:uid="{00000000-0005-0000-0000-00001E070000}"/>
    <cellStyle name="Normal 42 18" xfId="579" xr:uid="{00000000-0005-0000-0000-00001F070000}"/>
    <cellStyle name="Normal 42 19" xfId="607" xr:uid="{00000000-0005-0000-0000-000020070000}"/>
    <cellStyle name="Normal 42 2" xfId="121" xr:uid="{00000000-0005-0000-0000-000021070000}"/>
    <cellStyle name="Normal 42 20" xfId="635" xr:uid="{00000000-0005-0000-0000-000022070000}"/>
    <cellStyle name="Normal 42 21" xfId="663" xr:uid="{00000000-0005-0000-0000-000023070000}"/>
    <cellStyle name="Normal 42 22" xfId="691" xr:uid="{00000000-0005-0000-0000-000024070000}"/>
    <cellStyle name="Normal 42 23" xfId="719" xr:uid="{00000000-0005-0000-0000-000025070000}"/>
    <cellStyle name="Normal 42 24" xfId="747" xr:uid="{00000000-0005-0000-0000-000026070000}"/>
    <cellStyle name="Normal 42 25" xfId="775" xr:uid="{00000000-0005-0000-0000-000027070000}"/>
    <cellStyle name="Normal 42 26" xfId="803" xr:uid="{00000000-0005-0000-0000-000028070000}"/>
    <cellStyle name="Normal 42 27" xfId="831" xr:uid="{00000000-0005-0000-0000-000029070000}"/>
    <cellStyle name="Normal 42 28" xfId="859" xr:uid="{00000000-0005-0000-0000-00002A070000}"/>
    <cellStyle name="Normal 42 29" xfId="886" xr:uid="{00000000-0005-0000-0000-00002B070000}"/>
    <cellStyle name="Normal 42 3" xfId="157" xr:uid="{00000000-0005-0000-0000-00002C070000}"/>
    <cellStyle name="Normal 42 30" xfId="914" xr:uid="{00000000-0005-0000-0000-00002D070000}"/>
    <cellStyle name="Normal 42 31" xfId="942" xr:uid="{00000000-0005-0000-0000-00002E070000}"/>
    <cellStyle name="Normal 42 32" xfId="970" xr:uid="{00000000-0005-0000-0000-00002F070000}"/>
    <cellStyle name="Normal 42 33" xfId="998" xr:uid="{00000000-0005-0000-0000-000030070000}"/>
    <cellStyle name="Normal 42 34" xfId="1026" xr:uid="{00000000-0005-0000-0000-000031070000}"/>
    <cellStyle name="Normal 42 35" xfId="1054" xr:uid="{00000000-0005-0000-0000-000032070000}"/>
    <cellStyle name="Normal 42 36" xfId="1081" xr:uid="{00000000-0005-0000-0000-000033070000}"/>
    <cellStyle name="Normal 42 37" xfId="1107" xr:uid="{00000000-0005-0000-0000-000034070000}"/>
    <cellStyle name="Normal 42 38" xfId="1101" xr:uid="{00000000-0005-0000-0000-000035070000}"/>
    <cellStyle name="Normal 42 39" xfId="1165" xr:uid="{00000000-0005-0000-0000-000036070000}"/>
    <cellStyle name="Normal 42 4" xfId="187" xr:uid="{00000000-0005-0000-0000-000037070000}"/>
    <cellStyle name="Normal 42 40" xfId="1193" xr:uid="{00000000-0005-0000-0000-000038070000}"/>
    <cellStyle name="Normal 42 41" xfId="1220" xr:uid="{00000000-0005-0000-0000-000039070000}"/>
    <cellStyle name="Normal 42 42" xfId="1244" xr:uid="{00000000-0005-0000-0000-00003A070000}"/>
    <cellStyle name="Normal 42 43" xfId="993" xr:uid="{00000000-0005-0000-0000-00003B070000}"/>
    <cellStyle name="Normal 42 44" xfId="1297" xr:uid="{00000000-0005-0000-0000-00003C070000}"/>
    <cellStyle name="Normal 42 45" xfId="1318" xr:uid="{00000000-0005-0000-0000-00003D070000}"/>
    <cellStyle name="Normal 42 46" xfId="1336" xr:uid="{00000000-0005-0000-0000-00003E070000}"/>
    <cellStyle name="Normal 42 47" xfId="1371" xr:uid="{00000000-0005-0000-0000-00003F070000}"/>
    <cellStyle name="Normal 42 48" xfId="1452" xr:uid="{00000000-0005-0000-0000-000040070000}"/>
    <cellStyle name="Normal 42 49" xfId="1521" xr:uid="{00000000-0005-0000-0000-000041070000}"/>
    <cellStyle name="Normal 42 5" xfId="215" xr:uid="{00000000-0005-0000-0000-000042070000}"/>
    <cellStyle name="Normal 42 50" xfId="1599" xr:uid="{00000000-0005-0000-0000-000043070000}"/>
    <cellStyle name="Normal 42 51" xfId="1667" xr:uid="{00000000-0005-0000-0000-000044070000}"/>
    <cellStyle name="Normal 42 52" xfId="1750" xr:uid="{00000000-0005-0000-0000-000045070000}"/>
    <cellStyle name="Normal 42 53" xfId="1823" xr:uid="{00000000-0005-0000-0000-000046070000}"/>
    <cellStyle name="Normal 42 54" xfId="1897" xr:uid="{00000000-0005-0000-0000-000047070000}"/>
    <cellStyle name="Normal 42 55" xfId="1967" xr:uid="{00000000-0005-0000-0000-000048070000}"/>
    <cellStyle name="Normal 42 56" xfId="2037" xr:uid="{00000000-0005-0000-0000-000049070000}"/>
    <cellStyle name="Normal 42 6" xfId="243" xr:uid="{00000000-0005-0000-0000-00004A070000}"/>
    <cellStyle name="Normal 42 7" xfId="271" xr:uid="{00000000-0005-0000-0000-00004B070000}"/>
    <cellStyle name="Normal 42 8" xfId="299" xr:uid="{00000000-0005-0000-0000-00004C070000}"/>
    <cellStyle name="Normal 42 9" xfId="327" xr:uid="{00000000-0005-0000-0000-00004D070000}"/>
    <cellStyle name="Normal 43" xfId="45" xr:uid="{00000000-0005-0000-0000-00004E070000}"/>
    <cellStyle name="Normal 43 10" xfId="328" xr:uid="{00000000-0005-0000-0000-00004F070000}"/>
    <cellStyle name="Normal 43 11" xfId="356" xr:uid="{00000000-0005-0000-0000-000050070000}"/>
    <cellStyle name="Normal 43 12" xfId="384" xr:uid="{00000000-0005-0000-0000-000051070000}"/>
    <cellStyle name="Normal 43 13" xfId="412" xr:uid="{00000000-0005-0000-0000-000052070000}"/>
    <cellStyle name="Normal 43 14" xfId="440" xr:uid="{00000000-0005-0000-0000-000053070000}"/>
    <cellStyle name="Normal 43 15" xfId="468" xr:uid="{00000000-0005-0000-0000-000054070000}"/>
    <cellStyle name="Normal 43 16" xfId="496" xr:uid="{00000000-0005-0000-0000-000055070000}"/>
    <cellStyle name="Normal 43 17" xfId="524" xr:uid="{00000000-0005-0000-0000-000056070000}"/>
    <cellStyle name="Normal 43 18" xfId="552" xr:uid="{00000000-0005-0000-0000-000057070000}"/>
    <cellStyle name="Normal 43 19" xfId="580" xr:uid="{00000000-0005-0000-0000-000058070000}"/>
    <cellStyle name="Normal 43 2" xfId="128" xr:uid="{00000000-0005-0000-0000-000059070000}"/>
    <cellStyle name="Normal 43 20" xfId="608" xr:uid="{00000000-0005-0000-0000-00005A070000}"/>
    <cellStyle name="Normal 43 21" xfId="636" xr:uid="{00000000-0005-0000-0000-00005B070000}"/>
    <cellStyle name="Normal 43 22" xfId="664" xr:uid="{00000000-0005-0000-0000-00005C070000}"/>
    <cellStyle name="Normal 43 23" xfId="692" xr:uid="{00000000-0005-0000-0000-00005D070000}"/>
    <cellStyle name="Normal 43 24" xfId="720" xr:uid="{00000000-0005-0000-0000-00005E070000}"/>
    <cellStyle name="Normal 43 25" xfId="748" xr:uid="{00000000-0005-0000-0000-00005F070000}"/>
    <cellStyle name="Normal 43 26" xfId="776" xr:uid="{00000000-0005-0000-0000-000060070000}"/>
    <cellStyle name="Normal 43 27" xfId="804" xr:uid="{00000000-0005-0000-0000-000061070000}"/>
    <cellStyle name="Normal 43 28" xfId="832" xr:uid="{00000000-0005-0000-0000-000062070000}"/>
    <cellStyle name="Normal 43 29" xfId="860" xr:uid="{00000000-0005-0000-0000-000063070000}"/>
    <cellStyle name="Normal 43 3" xfId="70" xr:uid="{00000000-0005-0000-0000-000064070000}"/>
    <cellStyle name="Normal 43 30" xfId="887" xr:uid="{00000000-0005-0000-0000-000065070000}"/>
    <cellStyle name="Normal 43 31" xfId="915" xr:uid="{00000000-0005-0000-0000-000066070000}"/>
    <cellStyle name="Normal 43 32" xfId="943" xr:uid="{00000000-0005-0000-0000-000067070000}"/>
    <cellStyle name="Normal 43 33" xfId="971" xr:uid="{00000000-0005-0000-0000-000068070000}"/>
    <cellStyle name="Normal 43 34" xfId="999" xr:uid="{00000000-0005-0000-0000-000069070000}"/>
    <cellStyle name="Normal 43 35" xfId="1027" xr:uid="{00000000-0005-0000-0000-00006A070000}"/>
    <cellStyle name="Normal 43 36" xfId="1055" xr:uid="{00000000-0005-0000-0000-00006B070000}"/>
    <cellStyle name="Normal 43 37" xfId="1082" xr:uid="{00000000-0005-0000-0000-00006C070000}"/>
    <cellStyle name="Normal 43 38" xfId="1077" xr:uid="{00000000-0005-0000-0000-00006D070000}"/>
    <cellStyle name="Normal 43 39" xfId="1078" xr:uid="{00000000-0005-0000-0000-00006E070000}"/>
    <cellStyle name="Normal 43 4" xfId="158" xr:uid="{00000000-0005-0000-0000-00006F070000}"/>
    <cellStyle name="Normal 43 40" xfId="1166" xr:uid="{00000000-0005-0000-0000-000070070000}"/>
    <cellStyle name="Normal 43 41" xfId="1194" xr:uid="{00000000-0005-0000-0000-000071070000}"/>
    <cellStyle name="Normal 43 42" xfId="1221" xr:uid="{00000000-0005-0000-0000-000072070000}"/>
    <cellStyle name="Normal 43 43" xfId="1275" xr:uid="{00000000-0005-0000-0000-000073070000}"/>
    <cellStyle name="Normal 43 44" xfId="1188" xr:uid="{00000000-0005-0000-0000-000074070000}"/>
    <cellStyle name="Normal 43 45" xfId="1298" xr:uid="{00000000-0005-0000-0000-000075070000}"/>
    <cellStyle name="Normal 43 46" xfId="1319" xr:uid="{00000000-0005-0000-0000-000076070000}"/>
    <cellStyle name="Normal 43 47" xfId="1379" xr:uid="{00000000-0005-0000-0000-000077070000}"/>
    <cellStyle name="Normal 43 48" xfId="1460" xr:uid="{00000000-0005-0000-0000-000078070000}"/>
    <cellStyle name="Normal 43 49" xfId="1529" xr:uid="{00000000-0005-0000-0000-000079070000}"/>
    <cellStyle name="Normal 43 5" xfId="188" xr:uid="{00000000-0005-0000-0000-00007A070000}"/>
    <cellStyle name="Normal 43 50" xfId="1607" xr:uid="{00000000-0005-0000-0000-00007B070000}"/>
    <cellStyle name="Normal 43 51" xfId="1675" xr:uid="{00000000-0005-0000-0000-00007C070000}"/>
    <cellStyle name="Normal 43 52" xfId="1758" xr:uid="{00000000-0005-0000-0000-00007D070000}"/>
    <cellStyle name="Normal 43 53" xfId="1831" xr:uid="{00000000-0005-0000-0000-00007E070000}"/>
    <cellStyle name="Normal 43 54" xfId="1905" xr:uid="{00000000-0005-0000-0000-00007F070000}"/>
    <cellStyle name="Normal 43 55" xfId="1975" xr:uid="{00000000-0005-0000-0000-000080070000}"/>
    <cellStyle name="Normal 43 56" xfId="2045" xr:uid="{00000000-0005-0000-0000-000081070000}"/>
    <cellStyle name="Normal 43 6" xfId="216" xr:uid="{00000000-0005-0000-0000-000082070000}"/>
    <cellStyle name="Normal 43 7" xfId="244" xr:uid="{00000000-0005-0000-0000-000083070000}"/>
    <cellStyle name="Normal 43 8" xfId="272" xr:uid="{00000000-0005-0000-0000-000084070000}"/>
    <cellStyle name="Normal 43 9" xfId="300" xr:uid="{00000000-0005-0000-0000-000085070000}"/>
    <cellStyle name="Normal 44" xfId="72" xr:uid="{00000000-0005-0000-0000-000086070000}"/>
    <cellStyle name="Normal 45" xfId="97" xr:uid="{00000000-0005-0000-0000-000087070000}"/>
    <cellStyle name="Normal 46" xfId="149" xr:uid="{00000000-0005-0000-0000-000088070000}"/>
    <cellStyle name="Normal 47" xfId="179" xr:uid="{00000000-0005-0000-0000-000089070000}"/>
    <cellStyle name="Normal 48" xfId="207" xr:uid="{00000000-0005-0000-0000-00008A070000}"/>
    <cellStyle name="Normal 49" xfId="235" xr:uid="{00000000-0005-0000-0000-00008B070000}"/>
    <cellStyle name="Normal 5" xfId="8" xr:uid="{00000000-0005-0000-0000-00008C070000}"/>
    <cellStyle name="Normal 5 10" xfId="261" xr:uid="{00000000-0005-0000-0000-00008D070000}"/>
    <cellStyle name="Normal 5 11" xfId="289" xr:uid="{00000000-0005-0000-0000-00008E070000}"/>
    <cellStyle name="Normal 5 12" xfId="317" xr:uid="{00000000-0005-0000-0000-00008F070000}"/>
    <cellStyle name="Normal 5 13" xfId="345" xr:uid="{00000000-0005-0000-0000-000090070000}"/>
    <cellStyle name="Normal 5 14" xfId="373" xr:uid="{00000000-0005-0000-0000-000091070000}"/>
    <cellStyle name="Normal 5 15" xfId="401" xr:uid="{00000000-0005-0000-0000-000092070000}"/>
    <cellStyle name="Normal 5 16" xfId="429" xr:uid="{00000000-0005-0000-0000-000093070000}"/>
    <cellStyle name="Normal 5 17" xfId="457" xr:uid="{00000000-0005-0000-0000-000094070000}"/>
    <cellStyle name="Normal 5 18" xfId="485" xr:uid="{00000000-0005-0000-0000-000095070000}"/>
    <cellStyle name="Normal 5 19" xfId="513" xr:uid="{00000000-0005-0000-0000-000096070000}"/>
    <cellStyle name="Normal 5 2" xfId="9" xr:uid="{00000000-0005-0000-0000-000097070000}"/>
    <cellStyle name="Normal 5 2 10" xfId="309" xr:uid="{00000000-0005-0000-0000-000098070000}"/>
    <cellStyle name="Normal 5 2 11" xfId="337" xr:uid="{00000000-0005-0000-0000-000099070000}"/>
    <cellStyle name="Normal 5 2 12" xfId="365" xr:uid="{00000000-0005-0000-0000-00009A070000}"/>
    <cellStyle name="Normal 5 2 13" xfId="393" xr:uid="{00000000-0005-0000-0000-00009B070000}"/>
    <cellStyle name="Normal 5 2 14" xfId="421" xr:uid="{00000000-0005-0000-0000-00009C070000}"/>
    <cellStyle name="Normal 5 2 15" xfId="449" xr:uid="{00000000-0005-0000-0000-00009D070000}"/>
    <cellStyle name="Normal 5 2 16" xfId="477" xr:uid="{00000000-0005-0000-0000-00009E070000}"/>
    <cellStyle name="Normal 5 2 17" xfId="505" xr:uid="{00000000-0005-0000-0000-00009F070000}"/>
    <cellStyle name="Normal 5 2 18" xfId="533" xr:uid="{00000000-0005-0000-0000-0000A0070000}"/>
    <cellStyle name="Normal 5 2 19" xfId="561" xr:uid="{00000000-0005-0000-0000-0000A1070000}"/>
    <cellStyle name="Normal 5 2 2" xfId="42" xr:uid="{00000000-0005-0000-0000-0000A2070000}"/>
    <cellStyle name="Normal 5 2 2 10" xfId="1974" xr:uid="{00000000-0005-0000-0000-0000A3070000}"/>
    <cellStyle name="Normal 5 2 2 11" xfId="2044" xr:uid="{00000000-0005-0000-0000-0000A4070000}"/>
    <cellStyle name="Normal 5 2 2 2" xfId="1378" xr:uid="{00000000-0005-0000-0000-0000A5070000}"/>
    <cellStyle name="Normal 5 2 2 3" xfId="1459" xr:uid="{00000000-0005-0000-0000-0000A6070000}"/>
    <cellStyle name="Normal 5 2 2 4" xfId="1528" xr:uid="{00000000-0005-0000-0000-0000A7070000}"/>
    <cellStyle name="Normal 5 2 2 5" xfId="1606" xr:uid="{00000000-0005-0000-0000-0000A8070000}"/>
    <cellStyle name="Normal 5 2 2 6" xfId="1674" xr:uid="{00000000-0005-0000-0000-0000A9070000}"/>
    <cellStyle name="Normal 5 2 2 7" xfId="1757" xr:uid="{00000000-0005-0000-0000-0000AA070000}"/>
    <cellStyle name="Normal 5 2 2 8" xfId="1830" xr:uid="{00000000-0005-0000-0000-0000AB070000}"/>
    <cellStyle name="Normal 5 2 2 9" xfId="1904" xr:uid="{00000000-0005-0000-0000-0000AC070000}"/>
    <cellStyle name="Normal 5 2 20" xfId="589" xr:uid="{00000000-0005-0000-0000-0000AD070000}"/>
    <cellStyle name="Normal 5 2 21" xfId="617" xr:uid="{00000000-0005-0000-0000-0000AE070000}"/>
    <cellStyle name="Normal 5 2 22" xfId="645" xr:uid="{00000000-0005-0000-0000-0000AF070000}"/>
    <cellStyle name="Normal 5 2 23" xfId="673" xr:uid="{00000000-0005-0000-0000-0000B0070000}"/>
    <cellStyle name="Normal 5 2 24" xfId="701" xr:uid="{00000000-0005-0000-0000-0000B1070000}"/>
    <cellStyle name="Normal 5 2 25" xfId="729" xr:uid="{00000000-0005-0000-0000-0000B2070000}"/>
    <cellStyle name="Normal 5 2 26" xfId="757" xr:uid="{00000000-0005-0000-0000-0000B3070000}"/>
    <cellStyle name="Normal 5 2 27" xfId="785" xr:uid="{00000000-0005-0000-0000-0000B4070000}"/>
    <cellStyle name="Normal 5 2 28" xfId="813" xr:uid="{00000000-0005-0000-0000-0000B5070000}"/>
    <cellStyle name="Normal 5 2 29" xfId="841" xr:uid="{00000000-0005-0000-0000-0000B6070000}"/>
    <cellStyle name="Normal 5 2 3" xfId="69" xr:uid="{00000000-0005-0000-0000-0000B7070000}"/>
    <cellStyle name="Normal 5 2 3 10" xfId="1998" xr:uid="{00000000-0005-0000-0000-0000B8070000}"/>
    <cellStyle name="Normal 5 2 3 11" xfId="2068" xr:uid="{00000000-0005-0000-0000-0000B9070000}"/>
    <cellStyle name="Normal 5 2 3 2" xfId="1402" xr:uid="{00000000-0005-0000-0000-0000BA070000}"/>
    <cellStyle name="Normal 5 2 3 3" xfId="1483" xr:uid="{00000000-0005-0000-0000-0000BB070000}"/>
    <cellStyle name="Normal 5 2 3 4" xfId="1552" xr:uid="{00000000-0005-0000-0000-0000BC070000}"/>
    <cellStyle name="Normal 5 2 3 5" xfId="1630" xr:uid="{00000000-0005-0000-0000-0000BD070000}"/>
    <cellStyle name="Normal 5 2 3 6" xfId="1698" xr:uid="{00000000-0005-0000-0000-0000BE070000}"/>
    <cellStyle name="Normal 5 2 3 7" xfId="1781" xr:uid="{00000000-0005-0000-0000-0000BF070000}"/>
    <cellStyle name="Normal 5 2 3 8" xfId="1854" xr:uid="{00000000-0005-0000-0000-0000C0070000}"/>
    <cellStyle name="Normal 5 2 3 9" xfId="1928" xr:uid="{00000000-0005-0000-0000-0000C1070000}"/>
    <cellStyle name="Normal 5 2 30" xfId="869" xr:uid="{00000000-0005-0000-0000-0000C2070000}"/>
    <cellStyle name="Normal 5 2 31" xfId="896" xr:uid="{00000000-0005-0000-0000-0000C3070000}"/>
    <cellStyle name="Normal 5 2 32" xfId="924" xr:uid="{00000000-0005-0000-0000-0000C4070000}"/>
    <cellStyle name="Normal 5 2 33" xfId="952" xr:uid="{00000000-0005-0000-0000-0000C5070000}"/>
    <cellStyle name="Normal 5 2 34" xfId="980" xr:uid="{00000000-0005-0000-0000-0000C6070000}"/>
    <cellStyle name="Normal 5 2 35" xfId="1008" xr:uid="{00000000-0005-0000-0000-0000C7070000}"/>
    <cellStyle name="Normal 5 2 36" xfId="1036" xr:uid="{00000000-0005-0000-0000-0000C8070000}"/>
    <cellStyle name="Normal 5 2 37" xfId="1064" xr:uid="{00000000-0005-0000-0000-0000C9070000}"/>
    <cellStyle name="Normal 5 2 38" xfId="1091" xr:uid="{00000000-0005-0000-0000-0000CA070000}"/>
    <cellStyle name="Normal 5 2 39" xfId="1117" xr:uid="{00000000-0005-0000-0000-0000CB070000}"/>
    <cellStyle name="Normal 5 2 4" xfId="94" xr:uid="{00000000-0005-0000-0000-0000CC070000}"/>
    <cellStyle name="Normal 5 2 40" xfId="1076" xr:uid="{00000000-0005-0000-0000-0000CD070000}"/>
    <cellStyle name="Normal 5 2 41" xfId="1175" xr:uid="{00000000-0005-0000-0000-0000CE070000}"/>
    <cellStyle name="Normal 5 2 42" xfId="1203" xr:uid="{00000000-0005-0000-0000-0000CF070000}"/>
    <cellStyle name="Normal 5 2 43" xfId="1230" xr:uid="{00000000-0005-0000-0000-0000D0070000}"/>
    <cellStyle name="Normal 5 2 44" xfId="1254" xr:uid="{00000000-0005-0000-0000-0000D1070000}"/>
    <cellStyle name="Normal 5 2 45" xfId="1256" xr:uid="{00000000-0005-0000-0000-0000D2070000}"/>
    <cellStyle name="Normal 5 2 46" xfId="1306" xr:uid="{00000000-0005-0000-0000-0000D3070000}"/>
    <cellStyle name="Normal 5 2 47" xfId="1327" xr:uid="{00000000-0005-0000-0000-0000D4070000}"/>
    <cellStyle name="Normal 5 2 48" xfId="1344" xr:uid="{00000000-0005-0000-0000-0000D5070000}"/>
    <cellStyle name="Normal 5 2 49" xfId="1351" xr:uid="{00000000-0005-0000-0000-0000D6070000}"/>
    <cellStyle name="Normal 5 2 5" xfId="167" xr:uid="{00000000-0005-0000-0000-0000D7070000}"/>
    <cellStyle name="Normal 5 2 50" xfId="1428" xr:uid="{00000000-0005-0000-0000-0000D8070000}"/>
    <cellStyle name="Normal 5 2 51" xfId="1451" xr:uid="{00000000-0005-0000-0000-0000D9070000}"/>
    <cellStyle name="Normal 5 2 52" xfId="1576" xr:uid="{00000000-0005-0000-0000-0000DA070000}"/>
    <cellStyle name="Normal 5 2 53" xfId="1598" xr:uid="{00000000-0005-0000-0000-0000DB070000}"/>
    <cellStyle name="Normal 5 2 54" xfId="1725" xr:uid="{00000000-0005-0000-0000-0000DC070000}"/>
    <cellStyle name="Normal 5 2 55" xfId="1749" xr:uid="{00000000-0005-0000-0000-0000DD070000}"/>
    <cellStyle name="Normal 5 2 56" xfId="1822" xr:uid="{00000000-0005-0000-0000-0000DE070000}"/>
    <cellStyle name="Normal 5 2 57" xfId="1896" xr:uid="{00000000-0005-0000-0000-0000DF070000}"/>
    <cellStyle name="Normal 5 2 58" xfId="2018" xr:uid="{00000000-0005-0000-0000-0000E0070000}"/>
    <cellStyle name="Normal 5 2 6" xfId="197" xr:uid="{00000000-0005-0000-0000-0000E1070000}"/>
    <cellStyle name="Normal 5 2 7" xfId="225" xr:uid="{00000000-0005-0000-0000-0000E2070000}"/>
    <cellStyle name="Normal 5 2 8" xfId="253" xr:uid="{00000000-0005-0000-0000-0000E3070000}"/>
    <cellStyle name="Normal 5 2 9" xfId="281" xr:uid="{00000000-0005-0000-0000-0000E4070000}"/>
    <cellStyle name="Normal 5 20" xfId="541" xr:uid="{00000000-0005-0000-0000-0000E5070000}"/>
    <cellStyle name="Normal 5 21" xfId="569" xr:uid="{00000000-0005-0000-0000-0000E6070000}"/>
    <cellStyle name="Normal 5 22" xfId="597" xr:uid="{00000000-0005-0000-0000-0000E7070000}"/>
    <cellStyle name="Normal 5 23" xfId="625" xr:uid="{00000000-0005-0000-0000-0000E8070000}"/>
    <cellStyle name="Normal 5 24" xfId="653" xr:uid="{00000000-0005-0000-0000-0000E9070000}"/>
    <cellStyle name="Normal 5 25" xfId="681" xr:uid="{00000000-0005-0000-0000-0000EA070000}"/>
    <cellStyle name="Normal 5 26" xfId="709" xr:uid="{00000000-0005-0000-0000-0000EB070000}"/>
    <cellStyle name="Normal 5 27" xfId="737" xr:uid="{00000000-0005-0000-0000-0000EC070000}"/>
    <cellStyle name="Normal 5 28" xfId="765" xr:uid="{00000000-0005-0000-0000-0000ED070000}"/>
    <cellStyle name="Normal 5 29" xfId="793" xr:uid="{00000000-0005-0000-0000-0000EE070000}"/>
    <cellStyle name="Normal 5 3" xfId="41" xr:uid="{00000000-0005-0000-0000-0000EF070000}"/>
    <cellStyle name="Normal 5 3 10" xfId="1973" xr:uid="{00000000-0005-0000-0000-0000F0070000}"/>
    <cellStyle name="Normal 5 3 11" xfId="2043" xr:uid="{00000000-0005-0000-0000-0000F1070000}"/>
    <cellStyle name="Normal 5 3 2" xfId="1377" xr:uid="{00000000-0005-0000-0000-0000F2070000}"/>
    <cellStyle name="Normal 5 3 3" xfId="1458" xr:uid="{00000000-0005-0000-0000-0000F3070000}"/>
    <cellStyle name="Normal 5 3 4" xfId="1527" xr:uid="{00000000-0005-0000-0000-0000F4070000}"/>
    <cellStyle name="Normal 5 3 5" xfId="1605" xr:uid="{00000000-0005-0000-0000-0000F5070000}"/>
    <cellStyle name="Normal 5 3 6" xfId="1673" xr:uid="{00000000-0005-0000-0000-0000F6070000}"/>
    <cellStyle name="Normal 5 3 7" xfId="1756" xr:uid="{00000000-0005-0000-0000-0000F7070000}"/>
    <cellStyle name="Normal 5 3 8" xfId="1829" xr:uid="{00000000-0005-0000-0000-0000F8070000}"/>
    <cellStyle name="Normal 5 3 9" xfId="1903" xr:uid="{00000000-0005-0000-0000-0000F9070000}"/>
    <cellStyle name="Normal 5 30" xfId="821" xr:uid="{00000000-0005-0000-0000-0000FA070000}"/>
    <cellStyle name="Normal 5 31" xfId="849" xr:uid="{00000000-0005-0000-0000-0000FB070000}"/>
    <cellStyle name="Normal 5 32" xfId="877" xr:uid="{00000000-0005-0000-0000-0000FC070000}"/>
    <cellStyle name="Normal 5 33" xfId="904" xr:uid="{00000000-0005-0000-0000-0000FD070000}"/>
    <cellStyle name="Normal 5 34" xfId="932" xr:uid="{00000000-0005-0000-0000-0000FE070000}"/>
    <cellStyle name="Normal 5 35" xfId="960" xr:uid="{00000000-0005-0000-0000-0000FF070000}"/>
    <cellStyle name="Normal 5 36" xfId="988" xr:uid="{00000000-0005-0000-0000-000000080000}"/>
    <cellStyle name="Normal 5 37" xfId="1016" xr:uid="{00000000-0005-0000-0000-000001080000}"/>
    <cellStyle name="Normal 5 38" xfId="1044" xr:uid="{00000000-0005-0000-0000-000002080000}"/>
    <cellStyle name="Normal 5 39" xfId="1071" xr:uid="{00000000-0005-0000-0000-000003080000}"/>
    <cellStyle name="Normal 5 4" xfId="68" xr:uid="{00000000-0005-0000-0000-000004080000}"/>
    <cellStyle name="Normal 5 4 10" xfId="1997" xr:uid="{00000000-0005-0000-0000-000005080000}"/>
    <cellStyle name="Normal 5 4 11" xfId="2067" xr:uid="{00000000-0005-0000-0000-000006080000}"/>
    <cellStyle name="Normal 5 4 2" xfId="1401" xr:uid="{00000000-0005-0000-0000-000007080000}"/>
    <cellStyle name="Normal 5 4 3" xfId="1482" xr:uid="{00000000-0005-0000-0000-000008080000}"/>
    <cellStyle name="Normal 5 4 4" xfId="1551" xr:uid="{00000000-0005-0000-0000-000009080000}"/>
    <cellStyle name="Normal 5 4 5" xfId="1629" xr:uid="{00000000-0005-0000-0000-00000A080000}"/>
    <cellStyle name="Normal 5 4 6" xfId="1697" xr:uid="{00000000-0005-0000-0000-00000B080000}"/>
    <cellStyle name="Normal 5 4 7" xfId="1780" xr:uid="{00000000-0005-0000-0000-00000C080000}"/>
    <cellStyle name="Normal 5 4 8" xfId="1853" xr:uid="{00000000-0005-0000-0000-00000D080000}"/>
    <cellStyle name="Normal 5 4 9" xfId="1927" xr:uid="{00000000-0005-0000-0000-00000E080000}"/>
    <cellStyle name="Normal 5 40" xfId="1098" xr:uid="{00000000-0005-0000-0000-00000F080000}"/>
    <cellStyle name="Normal 5 41" xfId="1127" xr:uid="{00000000-0005-0000-0000-000010080000}"/>
    <cellStyle name="Normal 5 42" xfId="1156" xr:uid="{00000000-0005-0000-0000-000011080000}"/>
    <cellStyle name="Normal 5 43" xfId="1183" xr:uid="{00000000-0005-0000-0000-000012080000}"/>
    <cellStyle name="Normal 5 44" xfId="1211" xr:uid="{00000000-0005-0000-0000-000013080000}"/>
    <cellStyle name="Normal 5 45" xfId="1237" xr:uid="{00000000-0005-0000-0000-000014080000}"/>
    <cellStyle name="Normal 5 46" xfId="1269" xr:uid="{00000000-0005-0000-0000-000015080000}"/>
    <cellStyle name="Normal 5 47" xfId="1291" xr:uid="{00000000-0005-0000-0000-000016080000}"/>
    <cellStyle name="Normal 5 48" xfId="1313" xr:uid="{00000000-0005-0000-0000-000017080000}"/>
    <cellStyle name="Normal 5 49" xfId="1334" xr:uid="{00000000-0005-0000-0000-000018080000}"/>
    <cellStyle name="Normal 5 5" xfId="93" xr:uid="{00000000-0005-0000-0000-000019080000}"/>
    <cellStyle name="Normal 5 50" xfId="1350" xr:uid="{00000000-0005-0000-0000-00001A080000}"/>
    <cellStyle name="Normal 5 51" xfId="1427" xr:uid="{00000000-0005-0000-0000-00001B080000}"/>
    <cellStyle name="Normal 5 52" xfId="1421" xr:uid="{00000000-0005-0000-0000-00001C080000}"/>
    <cellStyle name="Normal 5 53" xfId="1575" xr:uid="{00000000-0005-0000-0000-00001D080000}"/>
    <cellStyle name="Normal 5 54" xfId="1520" xr:uid="{00000000-0005-0000-0000-00001E080000}"/>
    <cellStyle name="Normal 5 55" xfId="1724" xr:uid="{00000000-0005-0000-0000-00001F080000}"/>
    <cellStyle name="Normal 5 56" xfId="1717" xr:uid="{00000000-0005-0000-0000-000020080000}"/>
    <cellStyle name="Normal 5 57" xfId="1727" xr:uid="{00000000-0005-0000-0000-000021080000}"/>
    <cellStyle name="Normal 5 58" xfId="1800" xr:uid="{00000000-0005-0000-0000-000022080000}"/>
    <cellStyle name="Normal 5 59" xfId="2017" xr:uid="{00000000-0005-0000-0000-000023080000}"/>
    <cellStyle name="Normal 5 6" xfId="147" xr:uid="{00000000-0005-0000-0000-000024080000}"/>
    <cellStyle name="Normal 5 7" xfId="177" xr:uid="{00000000-0005-0000-0000-000025080000}"/>
    <cellStyle name="Normal 5 8" xfId="205" xr:uid="{00000000-0005-0000-0000-000026080000}"/>
    <cellStyle name="Normal 5 9" xfId="233" xr:uid="{00000000-0005-0000-0000-000027080000}"/>
    <cellStyle name="Normal 50" xfId="263" xr:uid="{00000000-0005-0000-0000-000028080000}"/>
    <cellStyle name="Normal 51" xfId="291" xr:uid="{00000000-0005-0000-0000-000029080000}"/>
    <cellStyle name="Normal 52" xfId="319" xr:uid="{00000000-0005-0000-0000-00002A080000}"/>
    <cellStyle name="Normal 53" xfId="347" xr:uid="{00000000-0005-0000-0000-00002B080000}"/>
    <cellStyle name="Normal 54" xfId="375" xr:uid="{00000000-0005-0000-0000-00002C080000}"/>
    <cellStyle name="Normal 55" xfId="403" xr:uid="{00000000-0005-0000-0000-00002D080000}"/>
    <cellStyle name="Normal 56" xfId="431" xr:uid="{00000000-0005-0000-0000-00002E080000}"/>
    <cellStyle name="Normal 57" xfId="459" xr:uid="{00000000-0005-0000-0000-00002F080000}"/>
    <cellStyle name="Normal 58" xfId="487" xr:uid="{00000000-0005-0000-0000-000030080000}"/>
    <cellStyle name="Normal 59" xfId="515" xr:uid="{00000000-0005-0000-0000-000031080000}"/>
    <cellStyle name="Normal 6" xfId="10" xr:uid="{00000000-0005-0000-0000-000032080000}"/>
    <cellStyle name="Normal 60" xfId="543" xr:uid="{00000000-0005-0000-0000-000033080000}"/>
    <cellStyle name="Normal 61" xfId="571" xr:uid="{00000000-0005-0000-0000-000034080000}"/>
    <cellStyle name="Normal 62" xfId="599" xr:uid="{00000000-0005-0000-0000-000035080000}"/>
    <cellStyle name="Normal 63" xfId="627" xr:uid="{00000000-0005-0000-0000-000036080000}"/>
    <cellStyle name="Normal 64" xfId="655" xr:uid="{00000000-0005-0000-0000-000037080000}"/>
    <cellStyle name="Normal 65" xfId="683" xr:uid="{00000000-0005-0000-0000-000038080000}"/>
    <cellStyle name="Normal 66" xfId="711" xr:uid="{00000000-0005-0000-0000-000039080000}"/>
    <cellStyle name="Normal 67" xfId="739" xr:uid="{00000000-0005-0000-0000-00003A080000}"/>
    <cellStyle name="Normal 68" xfId="767" xr:uid="{00000000-0005-0000-0000-00003B080000}"/>
    <cellStyle name="Normal 69" xfId="795" xr:uid="{00000000-0005-0000-0000-00003C080000}"/>
    <cellStyle name="Normal 7" xfId="11" xr:uid="{00000000-0005-0000-0000-00003D080000}"/>
    <cellStyle name="Normal 70" xfId="823" xr:uid="{00000000-0005-0000-0000-00003E080000}"/>
    <cellStyle name="Normal 71" xfId="851" xr:uid="{00000000-0005-0000-0000-00003F080000}"/>
    <cellStyle name="Normal 73" xfId="906" xr:uid="{00000000-0005-0000-0000-000040080000}"/>
    <cellStyle name="Normal 74" xfId="934" xr:uid="{00000000-0005-0000-0000-000041080000}"/>
    <cellStyle name="Normal 75" xfId="962" xr:uid="{00000000-0005-0000-0000-000042080000}"/>
    <cellStyle name="Normal 76" xfId="990" xr:uid="{00000000-0005-0000-0000-000043080000}"/>
    <cellStyle name="Normal 77" xfId="1018" xr:uid="{00000000-0005-0000-0000-000044080000}"/>
    <cellStyle name="Normal 78" xfId="1046" xr:uid="{00000000-0005-0000-0000-000045080000}"/>
    <cellStyle name="Normal 79" xfId="1073" xr:uid="{00000000-0005-0000-0000-000046080000}"/>
    <cellStyle name="Normal 8" xfId="12" xr:uid="{00000000-0005-0000-0000-000047080000}"/>
    <cellStyle name="Normal 80" xfId="1104" xr:uid="{00000000-0005-0000-0000-000048080000}"/>
    <cellStyle name="Normal 81" xfId="1122" xr:uid="{00000000-0005-0000-0000-000049080000}"/>
    <cellStyle name="Normal 82" xfId="1158" xr:uid="{00000000-0005-0000-0000-00004A080000}"/>
    <cellStyle name="Normal 83" xfId="1185" xr:uid="{00000000-0005-0000-0000-00004B080000}"/>
    <cellStyle name="Normal 84" xfId="1213" xr:uid="{00000000-0005-0000-0000-00004C080000}"/>
    <cellStyle name="Normal 85" xfId="1259" xr:uid="{00000000-0005-0000-0000-00004D080000}"/>
    <cellStyle name="Normal 86" xfId="1130" xr:uid="{00000000-0005-0000-0000-00004E080000}"/>
    <cellStyle name="Normal 87" xfId="1292" xr:uid="{00000000-0005-0000-0000-00004F080000}"/>
    <cellStyle name="Normal 88" xfId="1314" xr:uid="{00000000-0005-0000-0000-000050080000}"/>
    <cellStyle name="Normal 9" xfId="13" xr:uid="{00000000-0005-0000-0000-000051080000}"/>
    <cellStyle name="Note 2" xfId="2130" xr:uid="{00000000-0005-0000-0000-000052080000}"/>
    <cellStyle name="Output" xfId="2098" builtinId="21" customBuiltin="1"/>
    <cellStyle name="Title" xfId="2089" builtinId="15" customBuiltin="1"/>
    <cellStyle name="Total" xfId="2104" builtinId="25" customBuiltin="1"/>
    <cellStyle name="Warning Text" xfId="2102" builtinId="11" customBuiltin="1"/>
  </cellStyles>
  <dxfs count="2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rgb="FF000000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>
          <fgColor rgb="FF00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  <vertical/>
        <horizontal/>
      </border>
    </dxf>
    <dxf>
      <font>
        <strike val="0"/>
        <outline val="0"/>
        <shadow val="0"/>
        <vertAlign val="baseline"/>
        <sz val="11"/>
        <name val="Arial Narrow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hidden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rgb="FF000000"/>
        </patternFill>
      </fill>
      <alignment horizontal="center" vertical="center" textRotation="0" indent="0" justifyLastLine="0" shrinkToFit="0" readingOrder="0"/>
      <border diagonalUp="0" diagonalDown="0" outline="0"/>
      <protection hidden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_(* #,##0_);_(* \(#,##0\);_(* &quot;-&quot;??_);_(@_)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rgb="FFFFFF99"/>
        </patternFill>
      </fill>
      <alignment horizontal="center" vertical="bottom" textRotation="0" wrapText="1" indent="0" justifyLastLine="0" shrinkToFit="0" readingOrder="0"/>
    </dxf>
    <dxf>
      <numFmt numFmtId="0" formatCode="General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name val="Arial Narrow"/>
        <scheme val="none"/>
      </font>
      <numFmt numFmtId="1" formatCode="0"/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7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Arial Narrow"/>
        <scheme val="none"/>
      </font>
      <fill>
        <patternFill>
          <fgColor indexed="64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rgb="FFFFC000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34" displayName="Table334" ref="A5:T19" totalsRowShown="0" headerRowDxfId="202" dataDxfId="201">
  <autoFilter ref="A5:T19" xr:uid="{00000000-0009-0000-0100-000003000000}"/>
  <sortState ref="A6:T56">
    <sortCondition ref="C5:C56"/>
  </sortState>
  <tableColumns count="20">
    <tableColumn id="1" xr3:uid="{00000000-0010-0000-0000-000001000000}" name="PUB" dataDxfId="200"/>
    <tableColumn id="16" xr3:uid="{00000000-0010-0000-0000-000010000000}" name="X" dataDxfId="199"/>
    <tableColumn id="2" xr3:uid="{00000000-0010-0000-0000-000002000000}" name="TITLE" dataDxfId="198" totalsRowDxfId="197" dataCellStyle="Normal 2"/>
    <tableColumn id="20" xr3:uid="{00000000-0010-0000-0000-000014000000}" name="Notes:" dataDxfId="196" totalsRowDxfId="195" dataCellStyle="Normal 2"/>
    <tableColumn id="19" xr3:uid="{00000000-0010-0000-0000-000013000000}" name="STAT URL" dataDxfId="194" dataCellStyle="Normal 2"/>
    <tableColumn id="18" xr3:uid="{00000000-0010-0000-0000-000012000000}" name="USERNAME" dataDxfId="193" dataCellStyle="Normal 2"/>
    <tableColumn id="17" xr3:uid="{00000000-0010-0000-0000-000011000000}" name="PASSWORD" dataDxfId="192" dataCellStyle="Normal 2"/>
    <tableColumn id="3" xr3:uid="{00000000-0010-0000-0000-000003000000}" name="JUL" dataDxfId="191" totalsRowDxfId="190"/>
    <tableColumn id="4" xr3:uid="{00000000-0010-0000-0000-000004000000}" name="AUG" dataDxfId="189" totalsRowDxfId="188"/>
    <tableColumn id="5" xr3:uid="{00000000-0010-0000-0000-000005000000}" name="SEP" dataDxfId="187" totalsRowDxfId="186"/>
    <tableColumn id="6" xr3:uid="{00000000-0010-0000-0000-000006000000}" name="OCT" dataDxfId="185" totalsRowDxfId="184"/>
    <tableColumn id="7" xr3:uid="{00000000-0010-0000-0000-000007000000}" name="NOV" dataDxfId="183" totalsRowDxfId="182"/>
    <tableColumn id="8" xr3:uid="{00000000-0010-0000-0000-000008000000}" name="DEC" dataDxfId="181" totalsRowDxfId="180"/>
    <tableColumn id="9" xr3:uid="{00000000-0010-0000-0000-000009000000}" name="JAN" dataDxfId="179" totalsRowDxfId="178"/>
    <tableColumn id="10" xr3:uid="{00000000-0010-0000-0000-00000A000000}" name="FEB" dataDxfId="177" totalsRowDxfId="176"/>
    <tableColumn id="11" xr3:uid="{00000000-0010-0000-0000-00000B000000}" name="MAR" dataDxfId="175" totalsRowDxfId="174"/>
    <tableColumn id="12" xr3:uid="{00000000-0010-0000-0000-00000C000000}" name="APR" dataDxfId="173" totalsRowDxfId="172"/>
    <tableColumn id="13" xr3:uid="{00000000-0010-0000-0000-00000D000000}" name="MAY" dataDxfId="171" totalsRowDxfId="170"/>
    <tableColumn id="14" xr3:uid="{00000000-0010-0000-0000-00000E000000}" name="JUN" dataDxfId="169" totalsRowDxfId="168"/>
    <tableColumn id="15" xr3:uid="{00000000-0010-0000-0000-00000F000000}" name="ANNUAL FULL TEXT" dataDxfId="167" totalsRowDxfId="166">
      <calculatedColumnFormula>SUM(Table334[[#This Row],[JUL]:[JUN]])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4:J18" totalsRowShown="0" headerRowDxfId="165" dataDxfId="164" headerRowCellStyle="Normal 12" dataCellStyle="Normal 12">
  <autoFilter ref="A4:J18" xr:uid="{00000000-0009-0000-0100-000005000000}"/>
  <tableColumns count="10">
    <tableColumn id="1" xr3:uid="{00000000-0010-0000-0100-000001000000}" name="DATABASE NAME" dataDxfId="163" dataCellStyle="Normal 12"/>
    <tableColumn id="2" xr3:uid="{00000000-0010-0000-0100-000002000000}" name="2009-2010:           Downloaded           11-4-2009" dataDxfId="162" dataCellStyle="Comma"/>
    <tableColumn id="3" xr3:uid="{00000000-0010-0000-0100-000003000000}" name="2010-2011(?):           Downloaded           04-26-2011" dataDxfId="161" dataCellStyle="Comma"/>
    <tableColumn id="6" xr3:uid="{00000000-0010-0000-0100-000006000000}" name="2011-2012" dataDxfId="160" dataCellStyle="Comma"/>
    <tableColumn id="7" xr3:uid="{00000000-0010-0000-0100-000007000000}" name="2012-2013" dataDxfId="159" dataCellStyle="Comma"/>
    <tableColumn id="5" xr3:uid="{00000000-0010-0000-0100-000005000000}" name="2013-2014" dataDxfId="158" dataCellStyle="Comma"/>
    <tableColumn id="8" xr3:uid="{00000000-0010-0000-0100-000008000000}" name="2014-2015" dataDxfId="157" dataCellStyle="Comma"/>
    <tableColumn id="9" xr3:uid="{00000000-0010-0000-0100-000009000000}" name="2015-2016" dataDxfId="156" dataCellStyle="Comma"/>
    <tableColumn id="10" xr3:uid="{00000000-0010-0000-0100-00000A000000}" name="2016-2017" dataDxfId="155" dataCellStyle="Comma"/>
    <tableColumn id="4" xr3:uid="{00000000-0010-0000-0100-000004000000}" name="Column4" dataDxfId="154" dataCellStyle="Comm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13" displayName="Table13" ref="A5:T16" totalsRowCount="1" headerRowDxfId="152" dataDxfId="150" totalsRowDxfId="148" headerRowBorderDxfId="151" tableBorderDxfId="149" totalsRowBorderDxfId="147" headerRowCellStyle="Normal 2">
  <autoFilter ref="A5:T15" xr:uid="{00000000-0009-0000-0100-000002000000}"/>
  <sortState ref="A6:T147">
    <sortCondition ref="C5:C254"/>
  </sortState>
  <tableColumns count="20">
    <tableColumn id="1" xr3:uid="{00000000-0010-0000-0200-000001000000}" name="PUB" dataDxfId="146" totalsRowDxfId="19" dataCellStyle="Normal 2"/>
    <tableColumn id="16" xr3:uid="{00000000-0010-0000-0200-000010000000}" name="CU DB PG" dataDxfId="145" totalsRowDxfId="18" dataCellStyle="Normal 2"/>
    <tableColumn id="2" xr3:uid="{00000000-0010-0000-0200-000002000000}" name="DATABASE TITLE" dataDxfId="144" totalsRowDxfId="17" dataCellStyle="Normal 2"/>
    <tableColumn id="3" xr3:uid="{00000000-0010-0000-0200-000003000000}" name="NOTES" dataDxfId="143" totalsRowDxfId="16"/>
    <tableColumn id="19" xr3:uid="{00000000-0010-0000-0200-000013000000}" name="STAT URL" dataDxfId="142" totalsRowDxfId="15" dataCellStyle="Hyperlink"/>
    <tableColumn id="18" xr3:uid="{00000000-0010-0000-0200-000012000000}" name="USERNAME" dataDxfId="141" totalsRowDxfId="14"/>
    <tableColumn id="17" xr3:uid="{00000000-0010-0000-0200-000011000000}" name="PASSWORD" dataDxfId="140" totalsRowDxfId="13"/>
    <tableColumn id="4" xr3:uid="{00000000-0010-0000-0200-000004000000}" name="JUL" dataDxfId="139" totalsRowDxfId="12" dataCellStyle="Normal 2"/>
    <tableColumn id="5" xr3:uid="{00000000-0010-0000-0200-000005000000}" name="AUG" dataDxfId="138" totalsRowDxfId="11" dataCellStyle="Normal 2"/>
    <tableColumn id="6" xr3:uid="{00000000-0010-0000-0200-000006000000}" name="SEP" dataDxfId="137" totalsRowDxfId="10" dataCellStyle="Normal 2"/>
    <tableColumn id="7" xr3:uid="{00000000-0010-0000-0200-000007000000}" name="OCT" dataDxfId="136" totalsRowDxfId="9" dataCellStyle="Normal 2"/>
    <tableColumn id="8" xr3:uid="{00000000-0010-0000-0200-000008000000}" name="NOV" dataDxfId="135" totalsRowDxfId="8" dataCellStyle="Normal 2"/>
    <tableColumn id="9" xr3:uid="{00000000-0010-0000-0200-000009000000}" name="DEC" dataDxfId="134" totalsRowDxfId="7" dataCellStyle="Normal 2"/>
    <tableColumn id="10" xr3:uid="{00000000-0010-0000-0200-00000A000000}" name="JAN" dataDxfId="133" totalsRowDxfId="6" dataCellStyle="Normal 2"/>
    <tableColumn id="11" xr3:uid="{00000000-0010-0000-0200-00000B000000}" name="FEB" dataDxfId="132" totalsRowDxfId="5" dataCellStyle="Normal 2"/>
    <tableColumn id="12" xr3:uid="{00000000-0010-0000-0200-00000C000000}" name="MAR" dataDxfId="131" totalsRowDxfId="4" dataCellStyle="Normal 2"/>
    <tableColumn id="13" xr3:uid="{00000000-0010-0000-0200-00000D000000}" name="APR" dataDxfId="130" totalsRowDxfId="3" dataCellStyle="Normal 2"/>
    <tableColumn id="14" xr3:uid="{00000000-0010-0000-0200-00000E000000}" name="MAY" dataDxfId="129" totalsRowDxfId="2" dataCellStyle="Normal 2"/>
    <tableColumn id="15" xr3:uid="{00000000-0010-0000-0200-00000F000000}" name="JUN" dataDxfId="128" totalsRowDxfId="1" dataCellStyle="Normal 2"/>
    <tableColumn id="22" xr3:uid="{00000000-0010-0000-0200-000016000000}" name="ANNUAL FULL TEXT REQUESTS" totalsRowFunction="sum" dataDxfId="127" totalsRowDxfId="0" dataCellStyle="Normal 2">
      <calculatedColumnFormula>SUM(Table13[[#This Row],[JUL]:[JUN]])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A5:T43" totalsRowCount="1" headerRowDxfId="122" dataDxfId="120" totalsRowDxfId="118" headerRowBorderDxfId="121" tableBorderDxfId="119" totalsRowBorderDxfId="117" headerRowCellStyle="Normal 2">
  <autoFilter ref="A5:T42" xr:uid="{00000000-0009-0000-0100-000001000000}"/>
  <sortState ref="A64:T201">
    <sortCondition ref="C5:C250"/>
  </sortState>
  <tableColumns count="20">
    <tableColumn id="1" xr3:uid="{00000000-0010-0000-0300-000001000000}" name="PUB" dataDxfId="116" totalsRowDxfId="59" dataCellStyle="Normal 2"/>
    <tableColumn id="16" xr3:uid="{00000000-0010-0000-0300-000010000000}" name="CU DB PG" dataDxfId="115" totalsRowDxfId="58" dataCellStyle="Normal 2"/>
    <tableColumn id="2" xr3:uid="{00000000-0010-0000-0300-000002000000}" name="DATABASE TITLE" dataDxfId="114" totalsRowDxfId="57" dataCellStyle="Normal 2"/>
    <tableColumn id="3" xr3:uid="{00000000-0010-0000-0300-000003000000}" name="NOTES" dataDxfId="113" totalsRowDxfId="56"/>
    <tableColumn id="19" xr3:uid="{00000000-0010-0000-0300-000013000000}" name="STAT URL" dataDxfId="112" totalsRowDxfId="55"/>
    <tableColumn id="18" xr3:uid="{00000000-0010-0000-0300-000012000000}" name="USERNAME" dataDxfId="111" totalsRowDxfId="54"/>
    <tableColumn id="17" xr3:uid="{00000000-0010-0000-0300-000011000000}" name="PASSWORD" dataDxfId="110" totalsRowDxfId="53"/>
    <tableColumn id="4" xr3:uid="{00000000-0010-0000-0300-000004000000}" name="JUL" dataDxfId="109" totalsRowDxfId="52" dataCellStyle="Normal 2"/>
    <tableColumn id="5" xr3:uid="{00000000-0010-0000-0300-000005000000}" name="AUG" dataDxfId="108" totalsRowDxfId="51" dataCellStyle="Normal 2"/>
    <tableColumn id="6" xr3:uid="{00000000-0010-0000-0300-000006000000}" name="SEP" dataDxfId="107" totalsRowDxfId="50" dataCellStyle="Normal 2"/>
    <tableColumn id="7" xr3:uid="{00000000-0010-0000-0300-000007000000}" name="OCT" dataDxfId="106" totalsRowDxfId="49" dataCellStyle="Normal 2"/>
    <tableColumn id="8" xr3:uid="{00000000-0010-0000-0300-000008000000}" name="NOV" dataDxfId="105" totalsRowDxfId="48" dataCellStyle="Normal 2"/>
    <tableColumn id="9" xr3:uid="{00000000-0010-0000-0300-000009000000}" name="DEC" dataDxfId="104" totalsRowDxfId="47" dataCellStyle="Normal 2"/>
    <tableColumn id="10" xr3:uid="{00000000-0010-0000-0300-00000A000000}" name="JAN" dataDxfId="103" totalsRowDxfId="46" dataCellStyle="Normal 2"/>
    <tableColumn id="11" xr3:uid="{00000000-0010-0000-0300-00000B000000}" name="FEB" dataDxfId="102" totalsRowDxfId="45" dataCellStyle="Normal 2"/>
    <tableColumn id="12" xr3:uid="{00000000-0010-0000-0300-00000C000000}" name="MAR" dataDxfId="101" totalsRowDxfId="44" dataCellStyle="Normal 2"/>
    <tableColumn id="13" xr3:uid="{00000000-0010-0000-0300-00000D000000}" name="APR" dataDxfId="100" totalsRowDxfId="43" dataCellStyle="Normal 2"/>
    <tableColumn id="14" xr3:uid="{00000000-0010-0000-0300-00000E000000}" name="MAY" dataDxfId="99" totalsRowDxfId="42" dataCellStyle="Normal 2"/>
    <tableColumn id="15" xr3:uid="{00000000-0010-0000-0300-00000F000000}" name="JUN" dataDxfId="98" totalsRowDxfId="41" dataCellStyle="Normal 2"/>
    <tableColumn id="21" xr3:uid="{00000000-0010-0000-0300-000015000000}" name="ANNUAL FULL TEXT REQUESTS" totalsRowFunction="sum" dataDxfId="97" totalsRowDxfId="40" dataCellStyle="Normal 2">
      <calculatedColumnFormula>SUBTOTAL(109,#REF!)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15" displayName="Table15" ref="A5:T81" totalsRowCount="1" headerRowDxfId="85" dataDxfId="83" totalsRowDxfId="81" headerRowBorderDxfId="84" tableBorderDxfId="82" totalsRowBorderDxfId="80" headerRowCellStyle="Normal 2">
  <autoFilter ref="A5:T80" xr:uid="{00000000-0009-0000-0100-000004000000}"/>
  <sortState ref="A6:S159">
    <sortCondition ref="C5:C266"/>
  </sortState>
  <tableColumns count="20">
    <tableColumn id="1" xr3:uid="{00000000-0010-0000-0400-000001000000}" name="PUB" dataDxfId="79" totalsRowDxfId="39" dataCellStyle="Normal 2"/>
    <tableColumn id="16" xr3:uid="{00000000-0010-0000-0400-000010000000}" name="CU DB PG" dataDxfId="78" totalsRowDxfId="38" dataCellStyle="Normal 2"/>
    <tableColumn id="2" xr3:uid="{00000000-0010-0000-0400-000002000000}" name="DATABASE TITLE" dataDxfId="77" totalsRowDxfId="37" dataCellStyle="Normal 2"/>
    <tableColumn id="3" xr3:uid="{00000000-0010-0000-0400-000003000000}" name="NOTES" dataDxfId="76" totalsRowDxfId="36"/>
    <tableColumn id="19" xr3:uid="{00000000-0010-0000-0400-000013000000}" name="STAT URL" dataDxfId="75" totalsRowDxfId="35"/>
    <tableColumn id="18" xr3:uid="{00000000-0010-0000-0400-000012000000}" name="USERNAME" dataDxfId="74" totalsRowDxfId="34"/>
    <tableColumn id="17" xr3:uid="{00000000-0010-0000-0400-000011000000}" name="PASSWORD" dataDxfId="73" totalsRowDxfId="33"/>
    <tableColumn id="4" xr3:uid="{00000000-0010-0000-0400-000004000000}" name="JUL" totalsRowFunction="custom" dataDxfId="72" totalsRowDxfId="32" dataCellStyle="Normal 2">
      <totalsRowFormula>SUM(Table15[JUL])</totalsRowFormula>
    </tableColumn>
    <tableColumn id="5" xr3:uid="{00000000-0010-0000-0400-000005000000}" name="AUG" totalsRowFunction="custom" dataDxfId="71" totalsRowDxfId="31" dataCellStyle="Normal 2">
      <totalsRowFormula>SUM(Table15[AUG])</totalsRowFormula>
    </tableColumn>
    <tableColumn id="6" xr3:uid="{00000000-0010-0000-0400-000006000000}" name="SEP" totalsRowFunction="custom" dataDxfId="70" totalsRowDxfId="30" dataCellStyle="Normal 2">
      <totalsRowFormula>SUM(Table15[SEP])</totalsRowFormula>
    </tableColumn>
    <tableColumn id="7" xr3:uid="{00000000-0010-0000-0400-000007000000}" name="OCT" totalsRowFunction="custom" dataDxfId="69" totalsRowDxfId="29" dataCellStyle="Normal 2">
      <totalsRowFormula>SUM(Table15[OCT])</totalsRowFormula>
    </tableColumn>
    <tableColumn id="8" xr3:uid="{00000000-0010-0000-0400-000008000000}" name="NOV" totalsRowFunction="custom" dataDxfId="68" totalsRowDxfId="28" dataCellStyle="Normal 2">
      <totalsRowFormula>SUM(Table15[NOV])</totalsRowFormula>
    </tableColumn>
    <tableColumn id="9" xr3:uid="{00000000-0010-0000-0400-000009000000}" name="DEC" totalsRowFunction="custom" dataDxfId="67" totalsRowDxfId="27" dataCellStyle="Normal 2">
      <totalsRowFormula>SUM(Table15[DEC])</totalsRowFormula>
    </tableColumn>
    <tableColumn id="10" xr3:uid="{00000000-0010-0000-0400-00000A000000}" name="JAN" totalsRowFunction="custom" dataDxfId="66" totalsRowDxfId="26" dataCellStyle="Normal 2">
      <totalsRowFormula>SUM(Table15[JAN])</totalsRowFormula>
    </tableColumn>
    <tableColumn id="11" xr3:uid="{00000000-0010-0000-0400-00000B000000}" name="FEB" totalsRowFunction="custom" dataDxfId="65" totalsRowDxfId="25" dataCellStyle="Normal 2">
      <totalsRowFormula>SUM(Table15[FEB])</totalsRowFormula>
    </tableColumn>
    <tableColumn id="12" xr3:uid="{00000000-0010-0000-0400-00000C000000}" name="MAR" totalsRowFunction="custom" dataDxfId="64" totalsRowDxfId="24" dataCellStyle="Normal 2">
      <totalsRowFormula>SUM(Table15[MAR])</totalsRowFormula>
    </tableColumn>
    <tableColumn id="13" xr3:uid="{00000000-0010-0000-0400-00000D000000}" name="APR" totalsRowFunction="custom" dataDxfId="63" totalsRowDxfId="23" dataCellStyle="Normal 2">
      <totalsRowFormula>SUM(Table15[APR])</totalsRowFormula>
    </tableColumn>
    <tableColumn id="14" xr3:uid="{00000000-0010-0000-0400-00000E000000}" name="MAY" totalsRowFunction="custom" dataDxfId="62" totalsRowDxfId="22" dataCellStyle="Normal 2">
      <totalsRowFormula>SUM(Table15[MAY])</totalsRowFormula>
    </tableColumn>
    <tableColumn id="15" xr3:uid="{00000000-0010-0000-0400-00000F000000}" name="JUN" totalsRowFunction="custom" dataDxfId="61" totalsRowDxfId="21" dataCellStyle="Normal 2">
      <totalsRowFormula>SUM(Table15[JUN])</totalsRowFormula>
    </tableColumn>
    <tableColumn id="22" xr3:uid="{00000000-0010-0000-0400-000016000000}" name="ANNUAL FULL TEXT REQUESTS" totalsRowFunction="custom" dataDxfId="60" totalsRowDxfId="20" dataCellStyle="Normal 2">
      <calculatedColumnFormula>SUM(Table15[[#This Row],[JUL]:[JUN]])</calculatedColumnFormula>
      <totalsRowFormula>SUM(Table15[ANNUAL FULL TEXT REQUESTS])</totalsRow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@clarion.edu" TargetMode="External"/><Relationship Id="rId13" Type="http://schemas.openxmlformats.org/officeDocument/2006/relationships/hyperlink" Target="http://securecenter.sagepub.com/" TargetMode="External"/><Relationship Id="rId18" Type="http://schemas.openxmlformats.org/officeDocument/2006/relationships/table" Target="../tables/table1.xml"/><Relationship Id="rId3" Type="http://schemas.openxmlformats.org/officeDocument/2006/relationships/hyperlink" Target="http://admin.galegroup.com/" TargetMode="External"/><Relationship Id="rId7" Type="http://schemas.openxmlformats.org/officeDocument/2006/relationships/hyperlink" Target="http://admin.credoreference.com/" TargetMode="External"/><Relationship Id="rId12" Type="http://schemas.openxmlformats.org/officeDocument/2006/relationships/hyperlink" Target="https://www.jstor.org/librarians/admin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subscriberservices.sams.oup.com/" TargetMode="External"/><Relationship Id="rId16" Type="http://schemas.openxmlformats.org/officeDocument/2006/relationships/hyperlink" Target="mailto:rnewbury@clarion.edu" TargetMode="External"/><Relationship Id="rId1" Type="http://schemas.openxmlformats.org/officeDocument/2006/relationships/hyperlink" Target="mailto:gtrimble@clarion.edu" TargetMode="External"/><Relationship Id="rId6" Type="http://schemas.openxmlformats.org/officeDocument/2006/relationships/hyperlink" Target="http://eadmin.epnet.com/eadmin/login.aspx" TargetMode="External"/><Relationship Id="rId11" Type="http://schemas.openxmlformats.org/officeDocument/2006/relationships/hyperlink" Target="https://clarion-ebooks.ebookcentral.proquest.com/libcentral/Login.aspx" TargetMode="External"/><Relationship Id="rId5" Type="http://schemas.openxmlformats.org/officeDocument/2006/relationships/hyperlink" Target="http://eadmin.epnet.com/eadmin/login.aspx" TargetMode="External"/><Relationship Id="rId15" Type="http://schemas.openxmlformats.org/officeDocument/2006/relationships/hyperlink" Target="http://support.crcnetbase.com/" TargetMode="External"/><Relationship Id="rId10" Type="http://schemas.openxmlformats.org/officeDocument/2006/relationships/hyperlink" Target="http://pubs.acs.org/4librarians/usage/index.html" TargetMode="External"/><Relationship Id="rId4" Type="http://schemas.openxmlformats.org/officeDocument/2006/relationships/hyperlink" Target="http://admin.galegroup.com/" TargetMode="External"/><Relationship Id="rId9" Type="http://schemas.openxmlformats.org/officeDocument/2006/relationships/hyperlink" Target="https://www.tandfonline.com/action/showLogin?uri=%2F" TargetMode="External"/><Relationship Id="rId14" Type="http://schemas.openxmlformats.org/officeDocument/2006/relationships/hyperlink" Target="http://legacy.abc-clio.com/usage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proquest.com/login" TargetMode="External"/><Relationship Id="rId3" Type="http://schemas.openxmlformats.org/officeDocument/2006/relationships/hyperlink" Target="http://admin.proquest.com/login" TargetMode="External"/><Relationship Id="rId7" Type="http://schemas.openxmlformats.org/officeDocument/2006/relationships/hyperlink" Target="http://admin.proquest.com/login" TargetMode="External"/><Relationship Id="rId2" Type="http://schemas.openxmlformats.org/officeDocument/2006/relationships/hyperlink" Target="http://admin.proquest.com/login" TargetMode="External"/><Relationship Id="rId1" Type="http://schemas.openxmlformats.org/officeDocument/2006/relationships/hyperlink" Target="http://admin.proquest.com/login" TargetMode="External"/><Relationship Id="rId6" Type="http://schemas.openxmlformats.org/officeDocument/2006/relationships/hyperlink" Target="http://admin.proquest.com/login" TargetMode="External"/><Relationship Id="rId5" Type="http://schemas.openxmlformats.org/officeDocument/2006/relationships/hyperlink" Target="http://admin.proquest.com/login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://admin.proquest.com/login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galegroup.com/" TargetMode="External"/><Relationship Id="rId18" Type="http://schemas.openxmlformats.org/officeDocument/2006/relationships/hyperlink" Target="mailto:RSC.centralgreat@thomsonreuters.com" TargetMode="External"/><Relationship Id="rId26" Type="http://schemas.openxmlformats.org/officeDocument/2006/relationships/hyperlink" Target="mailto:rnewbury@clarion.edu" TargetMode="External"/><Relationship Id="rId39" Type="http://schemas.openxmlformats.org/officeDocument/2006/relationships/hyperlink" Target="mailto:gtrimble@clarion.edu" TargetMode="External"/><Relationship Id="rId21" Type="http://schemas.openxmlformats.org/officeDocument/2006/relationships/hyperlink" Target="http://admin.galegroup.com/" TargetMode="External"/><Relationship Id="rId34" Type="http://schemas.openxmlformats.org/officeDocument/2006/relationships/hyperlink" Target="http://www.nexisuni.com/" TargetMode="External"/><Relationship Id="rId42" Type="http://schemas.openxmlformats.org/officeDocument/2006/relationships/hyperlink" Target="https://connect.liblynx.com/counter/library/2215553" TargetMode="External"/><Relationship Id="rId7" Type="http://schemas.openxmlformats.org/officeDocument/2006/relationships/hyperlink" Target="https://subscriberservices.sams.oup.com/" TargetMode="External"/><Relationship Id="rId2" Type="http://schemas.openxmlformats.org/officeDocument/2006/relationships/hyperlink" Target="http://admin.credoreference.com/" TargetMode="External"/><Relationship Id="rId16" Type="http://schemas.openxmlformats.org/officeDocument/2006/relationships/hyperlink" Target="http://admin.galegroup.com/" TargetMode="External"/><Relationship Id="rId29" Type="http://schemas.openxmlformats.org/officeDocument/2006/relationships/hyperlink" Target="mailto:jbeichner@clarion.edu" TargetMode="External"/><Relationship Id="rId1" Type="http://schemas.openxmlformats.org/officeDocument/2006/relationships/hyperlink" Target="http://pubs.acs.org/4librarians/usage/index.html" TargetMode="External"/><Relationship Id="rId6" Type="http://schemas.openxmlformats.org/officeDocument/2006/relationships/hyperlink" Target="http://admin.galegroup.com/" TargetMode="External"/><Relationship Id="rId11" Type="http://schemas.openxmlformats.org/officeDocument/2006/relationships/hyperlink" Target="http://www.stats.oclc.org/" TargetMode="External"/><Relationship Id="rId24" Type="http://schemas.openxmlformats.org/officeDocument/2006/relationships/hyperlink" Target="mailto:gtrimble@clarion.edu" TargetMode="External"/><Relationship Id="rId32" Type="http://schemas.openxmlformats.org/officeDocument/2006/relationships/hyperlink" Target="mailto:TF@Clarion2019" TargetMode="External"/><Relationship Id="rId37" Type="http://schemas.openxmlformats.org/officeDocument/2006/relationships/hyperlink" Target="http://securecenter.sagepub.com/" TargetMode="External"/><Relationship Id="rId40" Type="http://schemas.openxmlformats.org/officeDocument/2006/relationships/hyperlink" Target="https://c-usagereports.galeusageportal.com/cognos11/bi/?perspective=GaleWelcome" TargetMode="External"/><Relationship Id="rId45" Type="http://schemas.openxmlformats.org/officeDocument/2006/relationships/printerSettings" Target="../printerSettings/printerSettings4.bin"/><Relationship Id="rId5" Type="http://schemas.openxmlformats.org/officeDocument/2006/relationships/hyperlink" Target="http://admin.galegroup.com/" TargetMode="External"/><Relationship Id="rId15" Type="http://schemas.openxmlformats.org/officeDocument/2006/relationships/hyperlink" Target="http://www.mergentonline.com/basicsearch.php" TargetMode="External"/><Relationship Id="rId23" Type="http://schemas.openxmlformats.org/officeDocument/2006/relationships/hyperlink" Target="http://support.crcnetbase.com/" TargetMode="External"/><Relationship Id="rId28" Type="http://schemas.openxmlformats.org/officeDocument/2006/relationships/hyperlink" Target="http://app.news.wiley.com/e/er?elq_mid=7469&amp;elq_cid=3289782&amp;s=1133198723&amp;lid=20605&amp;elq=8b5e116a38a346b980a16603e8f64630&amp;elqaid=7469&amp;elqat=1&amp;elqTrackId=83bf12085e44466d94212ea219d14086" TargetMode="External"/><Relationship Id="rId36" Type="http://schemas.openxmlformats.org/officeDocument/2006/relationships/hyperlink" Target="mailto:tlatour@clarion.edu" TargetMode="External"/><Relationship Id="rId10" Type="http://schemas.openxmlformats.org/officeDocument/2006/relationships/hyperlink" Target="http://www.stats.oclc.org/" TargetMode="External"/><Relationship Id="rId19" Type="http://schemas.openxmlformats.org/officeDocument/2006/relationships/hyperlink" Target="http://www.jstor.org/analytics" TargetMode="External"/><Relationship Id="rId31" Type="http://schemas.openxmlformats.org/officeDocument/2006/relationships/hyperlink" Target="http://chronicle.com/campuswide/reports/" TargetMode="External"/><Relationship Id="rId44" Type="http://schemas.openxmlformats.org/officeDocument/2006/relationships/hyperlink" Target="mailto:Cl@rion@021" TargetMode="External"/><Relationship Id="rId4" Type="http://schemas.openxmlformats.org/officeDocument/2006/relationships/hyperlink" Target="https://subscriberservices.sams.oup.com/" TargetMode="External"/><Relationship Id="rId9" Type="http://schemas.openxmlformats.org/officeDocument/2006/relationships/hyperlink" Target="http://www.stats.oclc.org/" TargetMode="External"/><Relationship Id="rId14" Type="http://schemas.openxmlformats.org/officeDocument/2006/relationships/hyperlink" Target="mailto:admin@clarion.edu" TargetMode="External"/><Relationship Id="rId22" Type="http://schemas.openxmlformats.org/officeDocument/2006/relationships/hyperlink" Target="mailto:gtrimble@clarion.edu" TargetMode="External"/><Relationship Id="rId27" Type="http://schemas.openxmlformats.org/officeDocument/2006/relationships/hyperlink" Target="http://adminportal.alexanderstreet.com/" TargetMode="External"/><Relationship Id="rId30" Type="http://schemas.openxmlformats.org/officeDocument/2006/relationships/hyperlink" Target="mailto:rona_bilbro@sil.org" TargetMode="External"/><Relationship Id="rId35" Type="http://schemas.openxmlformats.org/officeDocument/2006/relationships/hyperlink" Target="mailto:jbeichner@clarion.edu" TargetMode="External"/><Relationship Id="rId43" Type="http://schemas.openxmlformats.org/officeDocument/2006/relationships/hyperlink" Target="https://stats.ovid.com/V5/" TargetMode="External"/><Relationship Id="rId8" Type="http://schemas.openxmlformats.org/officeDocument/2006/relationships/hyperlink" Target="http://usagereports.elsevier.com/asp/main.aspx" TargetMode="External"/><Relationship Id="rId3" Type="http://schemas.openxmlformats.org/officeDocument/2006/relationships/hyperlink" Target="http://www.tandfonline.com/doi/book/10.1081/E-ELIS3" TargetMode="External"/><Relationship Id="rId12" Type="http://schemas.openxmlformats.org/officeDocument/2006/relationships/hyperlink" Target="http://admin.proquest.com/login" TargetMode="External"/><Relationship Id="rId17" Type="http://schemas.openxmlformats.org/officeDocument/2006/relationships/hyperlink" Target="https://my.cas.org/" TargetMode="External"/><Relationship Id="rId25" Type="http://schemas.openxmlformats.org/officeDocument/2006/relationships/hyperlink" Target="http://admin.galegroup.com/" TargetMode="External"/><Relationship Id="rId33" Type="http://schemas.openxmlformats.org/officeDocument/2006/relationships/hyperlink" Target="mailto:rnewbury@clarion.edu" TargetMode="External"/><Relationship Id="rId38" Type="http://schemas.openxmlformats.org/officeDocument/2006/relationships/hyperlink" Target="https://nam04.safelinks.protection.outlook.com/?url=https%3A%2F%2Fjournals.sagepub.com%2F&amp;data=02%7C01%7Cgtrimble%40clarion.edu%7C5b83fde8824148d75e8c08d7b5534d9b%7Cac5281b27ef14be9a6b48db2cf96ecca%7C0%7C1%7C637177241717933099&amp;sdata=dFOwA%2FDWGU4H3LKZMibYDBUMhosLYOO%2F%2Fd0366aKKFw%3D&amp;reserved=0" TargetMode="External"/><Relationship Id="rId46" Type="http://schemas.openxmlformats.org/officeDocument/2006/relationships/table" Target="../tables/table4.xml"/><Relationship Id="rId20" Type="http://schemas.openxmlformats.org/officeDocument/2006/relationships/hyperlink" Target="http://admin.galegroup.com/" TargetMode="External"/><Relationship Id="rId41" Type="http://schemas.openxmlformats.org/officeDocument/2006/relationships/hyperlink" Target="https://subscriberservices.sams.oup.com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eadmin.epnet.com/eadmin/login.aspx" TargetMode="External"/><Relationship Id="rId18" Type="http://schemas.openxmlformats.org/officeDocument/2006/relationships/hyperlink" Target="http://eadmin.epnet.com/eadmin/login.aspx" TargetMode="External"/><Relationship Id="rId26" Type="http://schemas.openxmlformats.org/officeDocument/2006/relationships/hyperlink" Target="mailto:cup@dmin308" TargetMode="External"/><Relationship Id="rId39" Type="http://schemas.openxmlformats.org/officeDocument/2006/relationships/hyperlink" Target="http://eadmin.epnet.com/eadmin/login.aspx" TargetMode="External"/><Relationship Id="rId21" Type="http://schemas.openxmlformats.org/officeDocument/2006/relationships/hyperlink" Target="http://eadmin.epnet.com/eadmin/login.aspx" TargetMode="External"/><Relationship Id="rId34" Type="http://schemas.openxmlformats.org/officeDocument/2006/relationships/hyperlink" Target="http://eadmin.epnet.com/eadmin/login.aspx" TargetMode="External"/><Relationship Id="rId42" Type="http://schemas.openxmlformats.org/officeDocument/2006/relationships/hyperlink" Target="mailto:cup@dmin308" TargetMode="External"/><Relationship Id="rId47" Type="http://schemas.openxmlformats.org/officeDocument/2006/relationships/hyperlink" Target="mailto:cup@dmin308" TargetMode="External"/><Relationship Id="rId50" Type="http://schemas.openxmlformats.org/officeDocument/2006/relationships/hyperlink" Target="mailto:cup@dmin308" TargetMode="External"/><Relationship Id="rId55" Type="http://schemas.openxmlformats.org/officeDocument/2006/relationships/hyperlink" Target="mailto:cup@dmin308" TargetMode="External"/><Relationship Id="rId63" Type="http://schemas.openxmlformats.org/officeDocument/2006/relationships/table" Target="../tables/table5.xml"/><Relationship Id="rId7" Type="http://schemas.openxmlformats.org/officeDocument/2006/relationships/hyperlink" Target="http://eadmin.epnet.com/eadmin/login.aspx" TargetMode="External"/><Relationship Id="rId2" Type="http://schemas.openxmlformats.org/officeDocument/2006/relationships/hyperlink" Target="http://eadmin.epnet.com/eadmin/login.aspx" TargetMode="External"/><Relationship Id="rId16" Type="http://schemas.openxmlformats.org/officeDocument/2006/relationships/hyperlink" Target="http://eadmin.epnet.com/eadmin/login.aspx" TargetMode="External"/><Relationship Id="rId29" Type="http://schemas.openxmlformats.org/officeDocument/2006/relationships/hyperlink" Target="http://eadmin.epnet.com/eadmin/login.aspx" TargetMode="External"/><Relationship Id="rId11" Type="http://schemas.openxmlformats.org/officeDocument/2006/relationships/hyperlink" Target="http://eadmin.epnet.com/eadmin/login.aspx" TargetMode="External"/><Relationship Id="rId24" Type="http://schemas.openxmlformats.org/officeDocument/2006/relationships/hyperlink" Target="http://eadmin.epnet.com/eadmin/login.aspx" TargetMode="External"/><Relationship Id="rId32" Type="http://schemas.openxmlformats.org/officeDocument/2006/relationships/hyperlink" Target="http://eadmin.epnet.com/eadmin/login.aspx" TargetMode="External"/><Relationship Id="rId37" Type="http://schemas.openxmlformats.org/officeDocument/2006/relationships/hyperlink" Target="http://eadmin.epnet.com/eadmin/login.aspx" TargetMode="External"/><Relationship Id="rId40" Type="http://schemas.openxmlformats.org/officeDocument/2006/relationships/hyperlink" Target="http://eadmin.epnet.com/eadmin/login.aspx" TargetMode="External"/><Relationship Id="rId45" Type="http://schemas.openxmlformats.org/officeDocument/2006/relationships/hyperlink" Target="mailto:cup@dmin308" TargetMode="External"/><Relationship Id="rId53" Type="http://schemas.openxmlformats.org/officeDocument/2006/relationships/hyperlink" Target="mailto:cup@dmin308" TargetMode="External"/><Relationship Id="rId58" Type="http://schemas.openxmlformats.org/officeDocument/2006/relationships/hyperlink" Target="http://eadmin.epnet.com/eadmin/login.aspx" TargetMode="External"/><Relationship Id="rId5" Type="http://schemas.openxmlformats.org/officeDocument/2006/relationships/hyperlink" Target="http://eadmin.epnet.com/eadmin/login.aspx" TargetMode="External"/><Relationship Id="rId61" Type="http://schemas.openxmlformats.org/officeDocument/2006/relationships/hyperlink" Target="mailto:cup@dmin308" TargetMode="External"/><Relationship Id="rId19" Type="http://schemas.openxmlformats.org/officeDocument/2006/relationships/hyperlink" Target="http://eadmin.epnet.com/eadmin/login.aspx" TargetMode="External"/><Relationship Id="rId14" Type="http://schemas.openxmlformats.org/officeDocument/2006/relationships/hyperlink" Target="http://eadmin.epnet.com/eadmin/login.aspx" TargetMode="External"/><Relationship Id="rId22" Type="http://schemas.openxmlformats.org/officeDocument/2006/relationships/hyperlink" Target="http://eadmin.epnet.com/eadmin/login.aspx" TargetMode="External"/><Relationship Id="rId27" Type="http://schemas.openxmlformats.org/officeDocument/2006/relationships/hyperlink" Target="mailto:cup@dmin308" TargetMode="External"/><Relationship Id="rId30" Type="http://schemas.openxmlformats.org/officeDocument/2006/relationships/hyperlink" Target="http://eadmin.epnet.com/eadmin/login.aspx" TargetMode="External"/><Relationship Id="rId35" Type="http://schemas.openxmlformats.org/officeDocument/2006/relationships/hyperlink" Target="http://eadmin.epnet.com/eadmin/login.aspx" TargetMode="External"/><Relationship Id="rId43" Type="http://schemas.openxmlformats.org/officeDocument/2006/relationships/hyperlink" Target="mailto:cup@dmin308" TargetMode="External"/><Relationship Id="rId48" Type="http://schemas.openxmlformats.org/officeDocument/2006/relationships/hyperlink" Target="mailto:cup@dmin308" TargetMode="External"/><Relationship Id="rId56" Type="http://schemas.openxmlformats.org/officeDocument/2006/relationships/hyperlink" Target="http://eadmin.epnet.com/eadmin/login.aspx" TargetMode="External"/><Relationship Id="rId8" Type="http://schemas.openxmlformats.org/officeDocument/2006/relationships/hyperlink" Target="http://eadmin.epnet.com/eadmin/login.aspx" TargetMode="External"/><Relationship Id="rId51" Type="http://schemas.openxmlformats.org/officeDocument/2006/relationships/hyperlink" Target="mailto:cup@dmin308" TargetMode="External"/><Relationship Id="rId3" Type="http://schemas.openxmlformats.org/officeDocument/2006/relationships/hyperlink" Target="http://eadmin.epnet.com/eadmin/login.aspx" TargetMode="External"/><Relationship Id="rId12" Type="http://schemas.openxmlformats.org/officeDocument/2006/relationships/hyperlink" Target="http://eadmin.epnet.com/eadmin/login.aspx" TargetMode="External"/><Relationship Id="rId17" Type="http://schemas.openxmlformats.org/officeDocument/2006/relationships/hyperlink" Target="http://eadmin.epnet.com/eadmin/login.aspx" TargetMode="External"/><Relationship Id="rId25" Type="http://schemas.openxmlformats.org/officeDocument/2006/relationships/hyperlink" Target="http://eadmin.epnet.com/eadmin/login.aspx" TargetMode="External"/><Relationship Id="rId33" Type="http://schemas.openxmlformats.org/officeDocument/2006/relationships/hyperlink" Target="http://eadmin.epnet.com/eadmin/login.aspx" TargetMode="External"/><Relationship Id="rId38" Type="http://schemas.openxmlformats.org/officeDocument/2006/relationships/hyperlink" Target="http://eadmin.epnet.com/eadmin/login.aspx" TargetMode="External"/><Relationship Id="rId46" Type="http://schemas.openxmlformats.org/officeDocument/2006/relationships/hyperlink" Target="mailto:cup@dmin308" TargetMode="External"/><Relationship Id="rId59" Type="http://schemas.openxmlformats.org/officeDocument/2006/relationships/hyperlink" Target="mailto:cup@dmin308" TargetMode="External"/><Relationship Id="rId20" Type="http://schemas.openxmlformats.org/officeDocument/2006/relationships/hyperlink" Target="http://eadmin.epnet.com/eadmin/login.aspx" TargetMode="External"/><Relationship Id="rId41" Type="http://schemas.openxmlformats.org/officeDocument/2006/relationships/hyperlink" Target="http://eadmin.epnet.com/eadmin/login.aspx" TargetMode="External"/><Relationship Id="rId54" Type="http://schemas.openxmlformats.org/officeDocument/2006/relationships/hyperlink" Target="mailto:cup@dmin308" TargetMode="External"/><Relationship Id="rId62" Type="http://schemas.openxmlformats.org/officeDocument/2006/relationships/printerSettings" Target="../printerSettings/printerSettings5.bin"/><Relationship Id="rId1" Type="http://schemas.openxmlformats.org/officeDocument/2006/relationships/hyperlink" Target="http://eadmin.epnet.com/eadmin/login.aspx" TargetMode="External"/><Relationship Id="rId6" Type="http://schemas.openxmlformats.org/officeDocument/2006/relationships/hyperlink" Target="http://eadmin.epnet.com/eadmin/login.aspx" TargetMode="External"/><Relationship Id="rId15" Type="http://schemas.openxmlformats.org/officeDocument/2006/relationships/hyperlink" Target="http://eadmin.epnet.com/eadmin/login.aspx" TargetMode="External"/><Relationship Id="rId23" Type="http://schemas.openxmlformats.org/officeDocument/2006/relationships/hyperlink" Target="http://eadmin.epnet.com/eadmin/login.aspx" TargetMode="External"/><Relationship Id="rId28" Type="http://schemas.openxmlformats.org/officeDocument/2006/relationships/hyperlink" Target="http://eadmin.epnet.com/eadmin/login.aspx" TargetMode="External"/><Relationship Id="rId36" Type="http://schemas.openxmlformats.org/officeDocument/2006/relationships/hyperlink" Target="http://eadmin.epnet.com/eadmin/login.aspx" TargetMode="External"/><Relationship Id="rId49" Type="http://schemas.openxmlformats.org/officeDocument/2006/relationships/hyperlink" Target="mailto:cup@dmin308" TargetMode="External"/><Relationship Id="rId57" Type="http://schemas.openxmlformats.org/officeDocument/2006/relationships/hyperlink" Target="http://eadmin.epnet.com/eadmin/login.aspx" TargetMode="External"/><Relationship Id="rId10" Type="http://schemas.openxmlformats.org/officeDocument/2006/relationships/hyperlink" Target="http://eadmin.epnet.com/eadmin/login.aspx" TargetMode="External"/><Relationship Id="rId31" Type="http://schemas.openxmlformats.org/officeDocument/2006/relationships/hyperlink" Target="http://eadmin.epnet.com/eadmin/login.aspx" TargetMode="External"/><Relationship Id="rId44" Type="http://schemas.openxmlformats.org/officeDocument/2006/relationships/hyperlink" Target="mailto:cup@dmin308" TargetMode="External"/><Relationship Id="rId52" Type="http://schemas.openxmlformats.org/officeDocument/2006/relationships/hyperlink" Target="mailto:cup@dmin308" TargetMode="External"/><Relationship Id="rId60" Type="http://schemas.openxmlformats.org/officeDocument/2006/relationships/hyperlink" Target="mailto:cup@dmin308" TargetMode="External"/><Relationship Id="rId4" Type="http://schemas.openxmlformats.org/officeDocument/2006/relationships/hyperlink" Target="http://eadmin.epnet.com/eadmin/login.aspx" TargetMode="External"/><Relationship Id="rId9" Type="http://schemas.openxmlformats.org/officeDocument/2006/relationships/hyperlink" Target="http://eadmin.epnet.com/eadmin/login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"/>
  <sheetViews>
    <sheetView zoomScale="80" zoomScaleNormal="80" workbookViewId="0">
      <pane xSplit="7" ySplit="5" topLeftCell="H12" activePane="bottomRight" state="frozen"/>
      <selection pane="topRight" activeCell="H1" sqref="H1"/>
      <selection pane="bottomLeft" activeCell="A6" sqref="A6"/>
      <selection pane="bottomRight" activeCell="E13" sqref="E13"/>
    </sheetView>
  </sheetViews>
  <sheetFormatPr defaultColWidth="9.140625" defaultRowHeight="36.75" customHeight="1" x14ac:dyDescent="0.2"/>
  <cols>
    <col min="1" max="1" width="4.140625" style="52" customWidth="1"/>
    <col min="2" max="2" width="3.85546875" style="52" customWidth="1"/>
    <col min="3" max="3" width="27.5703125" style="33" bestFit="1" customWidth="1"/>
    <col min="4" max="4" width="8.5703125" style="33" customWidth="1"/>
    <col min="5" max="5" width="12.85546875" style="16" customWidth="1"/>
    <col min="6" max="7" width="8.5703125" style="16" customWidth="1"/>
    <col min="8" max="19" width="8.28515625" style="17" customWidth="1"/>
    <col min="20" max="20" width="9.85546875" style="32" customWidth="1"/>
    <col min="21" max="16384" width="9.140625" style="1"/>
  </cols>
  <sheetData>
    <row r="1" spans="1:21" ht="16.5" x14ac:dyDescent="0.2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1" ht="16.5" x14ac:dyDescent="0.3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06"/>
    </row>
    <row r="3" spans="1:21" ht="16.5" x14ac:dyDescent="0.2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21" ht="16.5" x14ac:dyDescent="0.2">
      <c r="A4" s="178" t="s">
        <v>249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1:21" s="34" customFormat="1" ht="69.75" customHeight="1" x14ac:dyDescent="0.2">
      <c r="A5" s="51" t="s">
        <v>26</v>
      </c>
      <c r="B5" s="51" t="s">
        <v>62</v>
      </c>
      <c r="C5" s="33" t="s">
        <v>40</v>
      </c>
      <c r="D5" s="16" t="s">
        <v>46</v>
      </c>
      <c r="E5" s="16" t="s">
        <v>57</v>
      </c>
      <c r="F5" s="16" t="s">
        <v>58</v>
      </c>
      <c r="G5" s="16" t="s">
        <v>59</v>
      </c>
      <c r="H5" s="17" t="s">
        <v>28</v>
      </c>
      <c r="I5" s="17" t="s">
        <v>29</v>
      </c>
      <c r="J5" s="15" t="s">
        <v>30</v>
      </c>
      <c r="K5" s="15" t="s">
        <v>31</v>
      </c>
      <c r="L5" s="15" t="s">
        <v>32</v>
      </c>
      <c r="M5" s="15" t="s">
        <v>33</v>
      </c>
      <c r="N5" s="15" t="s">
        <v>34</v>
      </c>
      <c r="O5" s="15" t="s">
        <v>35</v>
      </c>
      <c r="P5" s="15" t="s">
        <v>36</v>
      </c>
      <c r="Q5" s="15" t="s">
        <v>37</v>
      </c>
      <c r="R5" s="15" t="s">
        <v>38</v>
      </c>
      <c r="S5" s="15" t="s">
        <v>39</v>
      </c>
      <c r="T5" s="145" t="s">
        <v>252</v>
      </c>
    </row>
    <row r="6" spans="1:21" s="34" customFormat="1" ht="69.75" customHeight="1" x14ac:dyDescent="0.2">
      <c r="A6" s="75"/>
      <c r="B6" s="76" t="s">
        <v>86</v>
      </c>
      <c r="C6" s="77" t="s">
        <v>47</v>
      </c>
      <c r="D6" s="75" t="s">
        <v>76</v>
      </c>
      <c r="E6" s="135" t="s">
        <v>60</v>
      </c>
      <c r="F6" s="75">
        <v>2234958</v>
      </c>
      <c r="G6" s="75" t="s">
        <v>228</v>
      </c>
      <c r="H6" s="41">
        <v>3</v>
      </c>
      <c r="I6" s="41">
        <v>9</v>
      </c>
      <c r="J6" s="41">
        <v>45</v>
      </c>
      <c r="K6" s="41">
        <v>32</v>
      </c>
      <c r="L6" s="41">
        <v>31</v>
      </c>
      <c r="M6" s="41">
        <v>2</v>
      </c>
      <c r="N6" s="41">
        <v>38</v>
      </c>
      <c r="O6" s="41">
        <v>102</v>
      </c>
      <c r="P6" s="41">
        <v>188</v>
      </c>
      <c r="Q6" s="41">
        <v>85</v>
      </c>
      <c r="R6" s="41">
        <v>5</v>
      </c>
      <c r="S6" s="41">
        <v>72</v>
      </c>
      <c r="T6" s="118">
        <f>SUM(Table334[[#This Row],[JUL]:[JUN]])</f>
        <v>612</v>
      </c>
    </row>
    <row r="7" spans="1:21" ht="34.5" customHeight="1" x14ac:dyDescent="0.2">
      <c r="A7" s="24" t="s">
        <v>24</v>
      </c>
      <c r="B7" s="14" t="s">
        <v>86</v>
      </c>
      <c r="C7" s="13" t="s">
        <v>110</v>
      </c>
      <c r="D7" s="24" t="s">
        <v>82</v>
      </c>
      <c r="E7" s="129" t="s">
        <v>232</v>
      </c>
      <c r="F7" s="24" t="s">
        <v>112</v>
      </c>
      <c r="G7" s="24" t="s">
        <v>113</v>
      </c>
      <c r="H7" s="12">
        <v>1</v>
      </c>
      <c r="I7" s="12">
        <v>0</v>
      </c>
      <c r="J7" s="12">
        <v>4</v>
      </c>
      <c r="K7" s="12">
        <v>15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3</v>
      </c>
      <c r="S7" s="12">
        <v>1</v>
      </c>
      <c r="T7" s="23">
        <f>SUM(Table334[[#This Row],[JUL]:[JUN]])</f>
        <v>24</v>
      </c>
    </row>
    <row r="8" spans="1:21" ht="36.75" customHeight="1" x14ac:dyDescent="0.25">
      <c r="A8" s="90" t="s">
        <v>185</v>
      </c>
      <c r="B8" s="91"/>
      <c r="C8" s="92" t="s">
        <v>184</v>
      </c>
      <c r="D8" s="90" t="s">
        <v>82</v>
      </c>
      <c r="E8" s="159" t="s">
        <v>186</v>
      </c>
      <c r="F8" s="66" t="s">
        <v>218</v>
      </c>
      <c r="G8" s="158" t="s">
        <v>253</v>
      </c>
      <c r="H8" s="143">
        <v>3</v>
      </c>
      <c r="I8" s="143">
        <v>22</v>
      </c>
      <c r="J8" s="143">
        <v>584</v>
      </c>
      <c r="K8" s="143">
        <v>395</v>
      </c>
      <c r="L8" s="143">
        <v>156</v>
      </c>
      <c r="M8" s="143">
        <v>47</v>
      </c>
      <c r="N8" s="143">
        <v>2</v>
      </c>
      <c r="O8" s="143">
        <v>139</v>
      </c>
      <c r="P8" s="40">
        <v>47</v>
      </c>
      <c r="Q8" s="40">
        <v>58</v>
      </c>
      <c r="R8" s="40">
        <v>11</v>
      </c>
      <c r="S8" s="107">
        <v>0</v>
      </c>
      <c r="T8" s="112">
        <f>SUM(Table334[[#This Row],[JUL]:[JUN]])</f>
        <v>1464</v>
      </c>
    </row>
    <row r="9" spans="1:21" ht="34.5" customHeight="1" x14ac:dyDescent="0.2">
      <c r="A9" s="24"/>
      <c r="B9" s="3" t="s">
        <v>86</v>
      </c>
      <c r="C9" s="4" t="s">
        <v>41</v>
      </c>
      <c r="D9" s="24" t="s">
        <v>81</v>
      </c>
      <c r="E9" s="37" t="s">
        <v>64</v>
      </c>
      <c r="F9" s="37" t="s">
        <v>65</v>
      </c>
      <c r="G9" s="24" t="s">
        <v>66</v>
      </c>
      <c r="H9" s="144">
        <v>67</v>
      </c>
      <c r="I9" s="144">
        <v>152</v>
      </c>
      <c r="J9" s="144">
        <v>52</v>
      </c>
      <c r="K9" s="144">
        <v>119</v>
      </c>
      <c r="L9" s="144">
        <v>297</v>
      </c>
      <c r="M9" s="144">
        <v>13</v>
      </c>
      <c r="N9" s="144">
        <v>34</v>
      </c>
      <c r="O9" s="144">
        <v>28</v>
      </c>
      <c r="P9" s="144">
        <v>177</v>
      </c>
      <c r="Q9" s="144">
        <v>104</v>
      </c>
      <c r="R9" s="144">
        <v>22</v>
      </c>
      <c r="S9" s="144">
        <v>20</v>
      </c>
      <c r="T9" s="118">
        <f>SUM(Table334[[#This Row],[JUL]:[JUN]])</f>
        <v>1085</v>
      </c>
    </row>
    <row r="10" spans="1:21" ht="34.5" customHeight="1" x14ac:dyDescent="0.2">
      <c r="A10" s="24"/>
      <c r="B10" s="3" t="s">
        <v>86</v>
      </c>
      <c r="C10" s="73" t="s">
        <v>139</v>
      </c>
      <c r="D10" s="24" t="s">
        <v>82</v>
      </c>
      <c r="E10" s="37" t="s">
        <v>67</v>
      </c>
      <c r="F10" s="24" t="s">
        <v>68</v>
      </c>
      <c r="G10" s="24" t="s">
        <v>229</v>
      </c>
      <c r="H10" s="40">
        <v>455</v>
      </c>
      <c r="I10" s="40">
        <v>512</v>
      </c>
      <c r="J10" s="40">
        <v>817</v>
      </c>
      <c r="K10" s="40">
        <v>1206</v>
      </c>
      <c r="L10" s="40">
        <v>791</v>
      </c>
      <c r="M10" s="40">
        <v>374</v>
      </c>
      <c r="N10" s="40">
        <v>385</v>
      </c>
      <c r="O10" s="40">
        <v>523</v>
      </c>
      <c r="P10" s="40">
        <v>1009</v>
      </c>
      <c r="Q10" s="40">
        <v>738</v>
      </c>
      <c r="R10" s="40">
        <v>268</v>
      </c>
      <c r="S10" s="40">
        <v>319</v>
      </c>
      <c r="T10" s="23">
        <f>SUM(Table334[[#This Row],[JUL]:[JUN]])</f>
        <v>7397</v>
      </c>
    </row>
    <row r="11" spans="1:21" ht="34.5" customHeight="1" x14ac:dyDescent="0.2">
      <c r="A11" s="119"/>
      <c r="B11" s="120"/>
      <c r="C11" s="121" t="s">
        <v>221</v>
      </c>
      <c r="D11" s="122" t="s">
        <v>222</v>
      </c>
      <c r="E11" s="37" t="s">
        <v>223</v>
      </c>
      <c r="F11" s="24" t="s">
        <v>92</v>
      </c>
      <c r="G11" s="24" t="s">
        <v>224</v>
      </c>
      <c r="H11" s="141">
        <v>297</v>
      </c>
      <c r="I11" s="141">
        <v>326</v>
      </c>
      <c r="J11" s="141">
        <v>491</v>
      </c>
      <c r="K11" s="141">
        <v>437</v>
      </c>
      <c r="L11" s="141">
        <v>278</v>
      </c>
      <c r="M11" s="141">
        <v>91</v>
      </c>
      <c r="N11" s="141">
        <v>297</v>
      </c>
      <c r="O11" s="141">
        <v>627</v>
      </c>
      <c r="P11" s="141">
        <v>373</v>
      </c>
      <c r="Q11" s="141">
        <v>297</v>
      </c>
      <c r="R11" s="141">
        <v>335</v>
      </c>
      <c r="S11" s="141">
        <v>286</v>
      </c>
      <c r="T11" s="124">
        <f>SUM(Table334[[#This Row],[JUL]:[JUN]])</f>
        <v>4135</v>
      </c>
    </row>
    <row r="12" spans="1:21" ht="34.5" customHeight="1" x14ac:dyDescent="0.2">
      <c r="A12" s="24"/>
      <c r="B12" s="3"/>
      <c r="C12" s="4" t="s">
        <v>140</v>
      </c>
      <c r="D12" s="24" t="s">
        <v>82</v>
      </c>
      <c r="E12" s="37" t="s">
        <v>67</v>
      </c>
      <c r="F12" s="24" t="s">
        <v>68</v>
      </c>
      <c r="G12" s="24" t="s">
        <v>229</v>
      </c>
      <c r="H12" s="168">
        <f>SUM(H2:H11)</f>
        <v>826</v>
      </c>
      <c r="I12" s="168">
        <f t="shared" ref="I12:S12" si="0">SUM(I2:I11)</f>
        <v>1021</v>
      </c>
      <c r="J12" s="168">
        <f t="shared" si="0"/>
        <v>1993</v>
      </c>
      <c r="K12" s="168">
        <f t="shared" si="0"/>
        <v>2204</v>
      </c>
      <c r="L12" s="168">
        <f t="shared" si="0"/>
        <v>1553</v>
      </c>
      <c r="M12" s="168">
        <f t="shared" si="0"/>
        <v>527</v>
      </c>
      <c r="N12" s="168">
        <f t="shared" si="0"/>
        <v>756</v>
      </c>
      <c r="O12" s="168">
        <f t="shared" si="0"/>
        <v>1419</v>
      </c>
      <c r="P12" s="168">
        <f t="shared" si="0"/>
        <v>1794</v>
      </c>
      <c r="Q12" s="168">
        <f t="shared" si="0"/>
        <v>1282</v>
      </c>
      <c r="R12" s="168">
        <f t="shared" si="0"/>
        <v>644</v>
      </c>
      <c r="S12" s="168">
        <f t="shared" si="0"/>
        <v>698</v>
      </c>
      <c r="T12" s="23">
        <f>SUM(Table334[[#This Row],[JUL]:[JUN]])</f>
        <v>14717</v>
      </c>
    </row>
    <row r="13" spans="1:21" ht="34.5" customHeight="1" x14ac:dyDescent="0.2">
      <c r="A13" s="24"/>
      <c r="B13" s="3" t="s">
        <v>86</v>
      </c>
      <c r="C13" s="4" t="s">
        <v>42</v>
      </c>
      <c r="D13" s="24" t="s">
        <v>143</v>
      </c>
      <c r="E13" s="37" t="s">
        <v>202</v>
      </c>
      <c r="F13" s="37" t="s">
        <v>237</v>
      </c>
      <c r="G13" s="24" t="s">
        <v>342</v>
      </c>
      <c r="H13" s="40"/>
      <c r="I13" s="40"/>
      <c r="J13" s="40"/>
      <c r="K13" s="40"/>
      <c r="L13" s="40"/>
      <c r="M13" s="40"/>
      <c r="N13" s="40"/>
      <c r="O13" s="40"/>
      <c r="P13" s="157"/>
      <c r="Q13" s="157"/>
      <c r="R13" s="157"/>
      <c r="S13" s="157"/>
      <c r="T13" s="148">
        <f>SUM(Table334[[#This Row],[JUL]:[JUN]])</f>
        <v>0</v>
      </c>
    </row>
    <row r="14" spans="1:21" ht="34.5" customHeight="1" thickBot="1" x14ac:dyDescent="0.25">
      <c r="A14" s="24" t="s">
        <v>27</v>
      </c>
      <c r="B14" s="14"/>
      <c r="C14" s="13" t="s">
        <v>83</v>
      </c>
      <c r="D14" s="24" t="s">
        <v>127</v>
      </c>
      <c r="E14" s="37" t="s">
        <v>126</v>
      </c>
      <c r="F14" s="24" t="s">
        <v>161</v>
      </c>
      <c r="G14" s="24" t="s">
        <v>69</v>
      </c>
      <c r="H14" s="17">
        <v>11</v>
      </c>
      <c r="I14" s="147">
        <v>1</v>
      </c>
      <c r="J14" s="150">
        <v>6</v>
      </c>
      <c r="K14" s="150">
        <v>28</v>
      </c>
      <c r="L14" s="150">
        <v>11</v>
      </c>
      <c r="M14" s="150">
        <v>0</v>
      </c>
      <c r="N14" s="150">
        <v>17</v>
      </c>
      <c r="O14" s="150">
        <v>37</v>
      </c>
      <c r="P14" s="150">
        <v>96</v>
      </c>
      <c r="Q14" s="150">
        <v>16</v>
      </c>
      <c r="R14" s="150">
        <v>3</v>
      </c>
      <c r="S14" s="150">
        <v>6</v>
      </c>
      <c r="T14" s="148">
        <f>SUM(Table334[[#This Row],[JUL]:[JUN]])</f>
        <v>232</v>
      </c>
    </row>
    <row r="15" spans="1:21" ht="34.5" customHeight="1" thickBot="1" x14ac:dyDescent="0.25">
      <c r="A15" s="24" t="s">
        <v>27</v>
      </c>
      <c r="B15" s="3" t="s">
        <v>86</v>
      </c>
      <c r="C15" s="4" t="s">
        <v>6</v>
      </c>
      <c r="D15" s="24" t="s">
        <v>127</v>
      </c>
      <c r="E15" s="37" t="s">
        <v>126</v>
      </c>
      <c r="F15" s="24" t="s">
        <v>114</v>
      </c>
      <c r="G15" s="24" t="s">
        <v>69</v>
      </c>
      <c r="H15" s="146">
        <v>8</v>
      </c>
      <c r="I15" s="147">
        <v>9</v>
      </c>
      <c r="J15" s="150">
        <v>7</v>
      </c>
      <c r="K15" s="150">
        <v>33</v>
      </c>
      <c r="L15" s="150">
        <v>17</v>
      </c>
      <c r="M15" s="150">
        <v>0</v>
      </c>
      <c r="N15" s="150">
        <v>1</v>
      </c>
      <c r="O15" s="150">
        <v>41</v>
      </c>
      <c r="P15" s="150">
        <v>215</v>
      </c>
      <c r="Q15" s="150">
        <v>58</v>
      </c>
      <c r="R15" s="150">
        <v>3</v>
      </c>
      <c r="S15" s="150">
        <v>46</v>
      </c>
      <c r="T15" s="148">
        <f>SUM(Table334[[#This Row],[JUL]:[JUN]])</f>
        <v>438</v>
      </c>
    </row>
    <row r="16" spans="1:21" ht="34.5" customHeight="1" x14ac:dyDescent="0.2">
      <c r="A16" s="24"/>
      <c r="B16" s="3"/>
      <c r="C16" s="4" t="s">
        <v>160</v>
      </c>
      <c r="D16" s="24"/>
      <c r="E16" s="128" t="s">
        <v>230</v>
      </c>
      <c r="F16" s="24" t="s">
        <v>231</v>
      </c>
      <c r="G16" s="24" t="s">
        <v>226</v>
      </c>
      <c r="H16" s="6">
        <v>38</v>
      </c>
      <c r="I16" s="108">
        <v>27</v>
      </c>
      <c r="J16" s="6">
        <v>14</v>
      </c>
      <c r="K16" s="6">
        <v>16</v>
      </c>
      <c r="L16" s="6">
        <v>18</v>
      </c>
      <c r="M16" s="6">
        <v>5</v>
      </c>
      <c r="N16" s="40">
        <v>12</v>
      </c>
      <c r="O16" s="40">
        <v>22</v>
      </c>
      <c r="P16" s="40">
        <v>14</v>
      </c>
      <c r="Q16" s="40">
        <v>9</v>
      </c>
      <c r="R16" s="40">
        <v>6</v>
      </c>
      <c r="S16" s="40">
        <v>3</v>
      </c>
      <c r="T16" s="149">
        <f>SUM(Table334[[#This Row],[JUL]:[JUN]])</f>
        <v>184</v>
      </c>
    </row>
    <row r="17" spans="1:20" ht="34.5" customHeight="1" x14ac:dyDescent="0.2">
      <c r="A17" s="24" t="s">
        <v>21</v>
      </c>
      <c r="B17" s="3" t="s">
        <v>86</v>
      </c>
      <c r="C17" s="4" t="s">
        <v>50</v>
      </c>
      <c r="D17" s="24" t="s">
        <v>85</v>
      </c>
      <c r="E17" s="37" t="s">
        <v>129</v>
      </c>
      <c r="F17" s="24" t="s">
        <v>70</v>
      </c>
      <c r="G17" s="24" t="s">
        <v>70</v>
      </c>
      <c r="H17" s="40">
        <v>10</v>
      </c>
      <c r="I17" s="40">
        <v>7</v>
      </c>
      <c r="J17" s="40">
        <v>31</v>
      </c>
      <c r="K17" s="40">
        <v>42</v>
      </c>
      <c r="L17" s="40">
        <v>45</v>
      </c>
      <c r="M17" s="40">
        <v>8</v>
      </c>
      <c r="N17" s="40">
        <v>15</v>
      </c>
      <c r="O17" s="40">
        <v>24</v>
      </c>
      <c r="P17" s="40">
        <v>54</v>
      </c>
      <c r="Q17" s="40">
        <v>58</v>
      </c>
      <c r="R17" s="40">
        <v>25</v>
      </c>
      <c r="S17" s="107">
        <v>25</v>
      </c>
      <c r="T17" s="111">
        <f>SUM(Table334[[#This Row],[JUL]:[JUN]])</f>
        <v>344</v>
      </c>
    </row>
    <row r="18" spans="1:20" ht="34.5" customHeight="1" x14ac:dyDescent="0.2">
      <c r="A18" s="24"/>
      <c r="B18" s="3"/>
      <c r="C18" s="4" t="s">
        <v>216</v>
      </c>
      <c r="D18" s="37"/>
      <c r="E18" s="128" t="s">
        <v>233</v>
      </c>
      <c r="F18" s="82" t="s">
        <v>70</v>
      </c>
      <c r="G18" s="82" t="s">
        <v>69</v>
      </c>
      <c r="H18" s="40">
        <v>79</v>
      </c>
      <c r="I18" s="40">
        <v>9</v>
      </c>
      <c r="J18" s="40">
        <v>13</v>
      </c>
      <c r="K18" s="40">
        <v>108</v>
      </c>
      <c r="L18" s="40">
        <v>89</v>
      </c>
      <c r="M18" s="40">
        <v>1</v>
      </c>
      <c r="N18" s="40">
        <v>27</v>
      </c>
      <c r="O18" s="40">
        <v>143</v>
      </c>
      <c r="P18" s="40">
        <v>26</v>
      </c>
      <c r="Q18" s="40">
        <v>22</v>
      </c>
      <c r="R18" s="40">
        <v>53</v>
      </c>
      <c r="S18" s="40">
        <v>80</v>
      </c>
      <c r="T18" s="23">
        <f>SUM(Table334[[#This Row],[JUL]:[JUN]])</f>
        <v>650</v>
      </c>
    </row>
    <row r="19" spans="1:20" ht="36.75" customHeight="1" thickBot="1" x14ac:dyDescent="0.25">
      <c r="A19" s="54"/>
      <c r="B19" s="53"/>
      <c r="C19" s="4" t="s">
        <v>44</v>
      </c>
      <c r="D19" s="55"/>
      <c r="E19" s="56"/>
      <c r="F19" s="36"/>
      <c r="G19" s="36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f>SUM(T6:T17)</f>
        <v>30632</v>
      </c>
    </row>
    <row r="20" spans="1:20" ht="36.75" customHeight="1" thickBot="1" x14ac:dyDescent="0.25">
      <c r="A20" s="51"/>
      <c r="C20" s="184" t="s">
        <v>93</v>
      </c>
      <c r="D20" s="185"/>
      <c r="E20" s="185"/>
      <c r="F20" s="182">
        <f>SUM(H19:S19)</f>
        <v>0</v>
      </c>
      <c r="G20" s="183"/>
      <c r="H20" s="62"/>
      <c r="S20" s="32"/>
      <c r="T20" s="1"/>
    </row>
    <row r="21" spans="1:20" ht="36.75" customHeight="1" x14ac:dyDescent="0.2">
      <c r="A21" s="51"/>
      <c r="B21" s="51"/>
    </row>
    <row r="22" spans="1:20" ht="36.75" customHeight="1" x14ac:dyDescent="0.2">
      <c r="A22" s="51"/>
      <c r="B22" s="51"/>
    </row>
    <row r="23" spans="1:20" ht="36.75" customHeight="1" x14ac:dyDescent="0.2">
      <c r="A23" s="51"/>
      <c r="B23" s="51"/>
    </row>
    <row r="24" spans="1:20" ht="36.75" customHeight="1" x14ac:dyDescent="0.2">
      <c r="A24" s="51"/>
      <c r="B24" s="51"/>
    </row>
    <row r="25" spans="1:20" ht="36.75" customHeight="1" x14ac:dyDescent="0.2">
      <c r="A25" s="51"/>
      <c r="B25" s="51"/>
    </row>
    <row r="26" spans="1:20" ht="36.75" customHeight="1" x14ac:dyDescent="0.2">
      <c r="A26" s="51"/>
      <c r="B26" s="51"/>
    </row>
    <row r="27" spans="1:20" ht="36.75" customHeight="1" x14ac:dyDescent="0.2">
      <c r="A27" s="51"/>
      <c r="B27" s="51"/>
    </row>
    <row r="28" spans="1:20" ht="36.75" customHeight="1" x14ac:dyDescent="0.2">
      <c r="A28" s="51"/>
      <c r="B28" s="51"/>
    </row>
    <row r="29" spans="1:20" ht="36.75" customHeight="1" x14ac:dyDescent="0.2">
      <c r="A29" s="51"/>
      <c r="B29" s="51"/>
    </row>
    <row r="30" spans="1:20" ht="36.75" customHeight="1" x14ac:dyDescent="0.2">
      <c r="A30" s="51"/>
      <c r="B30" s="51"/>
    </row>
    <row r="31" spans="1:20" ht="36.75" customHeight="1" x14ac:dyDescent="0.2">
      <c r="A31" s="51"/>
      <c r="B31" s="51"/>
    </row>
    <row r="32" spans="1:20" ht="36.75" customHeight="1" x14ac:dyDescent="0.2">
      <c r="A32" s="51"/>
      <c r="B32" s="51"/>
    </row>
    <row r="33" spans="1:2" ht="36.75" customHeight="1" x14ac:dyDescent="0.2">
      <c r="A33" s="51"/>
      <c r="B33" s="51"/>
    </row>
    <row r="34" spans="1:2" ht="36.75" customHeight="1" x14ac:dyDescent="0.2">
      <c r="A34" s="51"/>
      <c r="B34" s="51"/>
    </row>
    <row r="35" spans="1:2" ht="36.75" customHeight="1" x14ac:dyDescent="0.2">
      <c r="A35" s="51"/>
      <c r="B35" s="51"/>
    </row>
    <row r="36" spans="1:2" ht="36.75" customHeight="1" x14ac:dyDescent="0.2">
      <c r="A36" s="51"/>
      <c r="B36" s="51"/>
    </row>
    <row r="37" spans="1:2" ht="36.75" customHeight="1" x14ac:dyDescent="0.2">
      <c r="A37" s="51"/>
      <c r="B37" s="51"/>
    </row>
    <row r="38" spans="1:2" ht="36.75" customHeight="1" x14ac:dyDescent="0.2">
      <c r="A38" s="51"/>
      <c r="B38" s="51"/>
    </row>
    <row r="39" spans="1:2" ht="36.75" customHeight="1" x14ac:dyDescent="0.2">
      <c r="A39" s="51"/>
      <c r="B39" s="51"/>
    </row>
    <row r="40" spans="1:2" ht="36.75" customHeight="1" x14ac:dyDescent="0.2">
      <c r="A40" s="51"/>
      <c r="B40" s="51"/>
    </row>
    <row r="41" spans="1:2" ht="36.75" customHeight="1" x14ac:dyDescent="0.2">
      <c r="A41" s="51"/>
      <c r="B41" s="51"/>
    </row>
    <row r="42" spans="1:2" ht="36.75" customHeight="1" x14ac:dyDescent="0.2">
      <c r="A42" s="51"/>
      <c r="B42" s="51"/>
    </row>
    <row r="43" spans="1:2" ht="36.75" customHeight="1" x14ac:dyDescent="0.2">
      <c r="A43" s="51"/>
      <c r="B43" s="51"/>
    </row>
    <row r="44" spans="1:2" ht="36.75" customHeight="1" x14ac:dyDescent="0.2">
      <c r="A44" s="51"/>
      <c r="B44" s="51"/>
    </row>
    <row r="45" spans="1:2" ht="36.75" customHeight="1" x14ac:dyDescent="0.2">
      <c r="A45" s="51"/>
      <c r="B45" s="51"/>
    </row>
    <row r="46" spans="1:2" ht="36.75" customHeight="1" x14ac:dyDescent="0.2">
      <c r="A46" s="51"/>
      <c r="B46" s="51"/>
    </row>
    <row r="47" spans="1:2" ht="36.75" customHeight="1" x14ac:dyDescent="0.2">
      <c r="A47" s="51"/>
      <c r="B47" s="51"/>
    </row>
    <row r="48" spans="1:2" ht="36.75" customHeight="1" x14ac:dyDescent="0.2">
      <c r="A48" s="51"/>
      <c r="B48" s="51"/>
    </row>
    <row r="49" spans="1:2" ht="36.75" customHeight="1" x14ac:dyDescent="0.2">
      <c r="A49" s="51"/>
      <c r="B49" s="51"/>
    </row>
    <row r="50" spans="1:2" ht="36.75" customHeight="1" x14ac:dyDescent="0.2">
      <c r="A50" s="51"/>
      <c r="B50" s="51"/>
    </row>
    <row r="51" spans="1:2" ht="36.75" customHeight="1" x14ac:dyDescent="0.2">
      <c r="A51" s="51"/>
      <c r="B51" s="51"/>
    </row>
    <row r="52" spans="1:2" ht="36.75" customHeight="1" x14ac:dyDescent="0.2">
      <c r="A52" s="51"/>
      <c r="B52" s="51"/>
    </row>
    <row r="53" spans="1:2" ht="36.75" customHeight="1" x14ac:dyDescent="0.2">
      <c r="A53" s="51"/>
      <c r="B53" s="51"/>
    </row>
    <row r="54" spans="1:2" ht="36.75" customHeight="1" x14ac:dyDescent="0.2">
      <c r="A54" s="51"/>
      <c r="B54" s="51"/>
    </row>
    <row r="55" spans="1:2" ht="36.75" customHeight="1" x14ac:dyDescent="0.2">
      <c r="A55" s="51"/>
      <c r="B55" s="51"/>
    </row>
    <row r="56" spans="1:2" ht="36.75" customHeight="1" x14ac:dyDescent="0.2">
      <c r="A56" s="51"/>
      <c r="B56" s="51"/>
    </row>
    <row r="57" spans="1:2" ht="36.75" customHeight="1" x14ac:dyDescent="0.2">
      <c r="A57" s="51"/>
      <c r="B57" s="51"/>
    </row>
    <row r="58" spans="1:2" ht="36.75" customHeight="1" x14ac:dyDescent="0.2">
      <c r="A58" s="51"/>
      <c r="B58" s="51"/>
    </row>
    <row r="59" spans="1:2" ht="36.75" customHeight="1" x14ac:dyDescent="0.2">
      <c r="A59" s="51"/>
      <c r="B59" s="51"/>
    </row>
    <row r="60" spans="1:2" ht="36.75" customHeight="1" x14ac:dyDescent="0.2">
      <c r="A60" s="51"/>
      <c r="B60" s="51"/>
    </row>
    <row r="61" spans="1:2" ht="36.75" customHeight="1" x14ac:dyDescent="0.2">
      <c r="A61" s="51"/>
      <c r="B61" s="51"/>
    </row>
    <row r="62" spans="1:2" ht="36.75" customHeight="1" x14ac:dyDescent="0.2">
      <c r="A62" s="51"/>
      <c r="B62" s="51"/>
    </row>
  </sheetData>
  <mergeCells count="6">
    <mergeCell ref="A1:T1"/>
    <mergeCell ref="A2:T2"/>
    <mergeCell ref="A3:T3"/>
    <mergeCell ref="A4:T4"/>
    <mergeCell ref="F20:G20"/>
    <mergeCell ref="C20:E20"/>
  </mergeCells>
  <conditionalFormatting sqref="H19:T19 H18:S18 P10:Q12 N15:Q15 O14:R14">
    <cfRule type="containsBlanks" dxfId="235" priority="220">
      <formula>LEN(TRIM(H10))=0</formula>
    </cfRule>
  </conditionalFormatting>
  <conditionalFormatting sqref="H7:S7">
    <cfRule type="containsBlanks" dxfId="234" priority="188">
      <formula>LEN(TRIM(H7))=0</formula>
    </cfRule>
  </conditionalFormatting>
  <conditionalFormatting sqref="N16:Q16">
    <cfRule type="containsBlanks" dxfId="233" priority="146">
      <formula>LEN(TRIM(N16))=0</formula>
    </cfRule>
  </conditionalFormatting>
  <conditionalFormatting sqref="H16:M16">
    <cfRule type="containsBlanks" dxfId="232" priority="145">
      <formula>LEN(TRIM(H16))=0</formula>
    </cfRule>
  </conditionalFormatting>
  <conditionalFormatting sqref="R16:S16">
    <cfRule type="containsBlanks" dxfId="231" priority="140">
      <formula>LEN(TRIM(R16))=0</formula>
    </cfRule>
  </conditionalFormatting>
  <conditionalFormatting sqref="N17:Q17">
    <cfRule type="containsBlanks" dxfId="230" priority="32">
      <formula>LEN(TRIM(N17))=0</formula>
    </cfRule>
  </conditionalFormatting>
  <conditionalFormatting sqref="P9:Q9">
    <cfRule type="containsBlanks" dxfId="229" priority="30">
      <formula>LEN(TRIM(P9))=0</formula>
    </cfRule>
  </conditionalFormatting>
  <conditionalFormatting sqref="P6:Q6">
    <cfRule type="containsBlanks" dxfId="228" priority="29">
      <formula>LEN(TRIM(P6))=0</formula>
    </cfRule>
  </conditionalFormatting>
  <conditionalFormatting sqref="R9:S9">
    <cfRule type="containsBlanks" dxfId="227" priority="28">
      <formula>LEN(TRIM(R9))=0</formula>
    </cfRule>
  </conditionalFormatting>
  <conditionalFormatting sqref="R6:S6">
    <cfRule type="containsBlanks" dxfId="226" priority="27">
      <formula>LEN(TRIM(R6))=0</formula>
    </cfRule>
  </conditionalFormatting>
  <conditionalFormatting sqref="T8">
    <cfRule type="containsBlanks" dxfId="225" priority="26">
      <formula>LEN(TRIM(T8))=0</formula>
    </cfRule>
  </conditionalFormatting>
  <conditionalFormatting sqref="R10:S11">
    <cfRule type="containsBlanks" dxfId="224" priority="25">
      <formula>LEN(TRIM(R10))=0</formula>
    </cfRule>
  </conditionalFormatting>
  <conditionalFormatting sqref="R12:S12">
    <cfRule type="containsBlanks" dxfId="223" priority="24">
      <formula>LEN(TRIM(R12))=0</formula>
    </cfRule>
  </conditionalFormatting>
  <conditionalFormatting sqref="P8:S8">
    <cfRule type="containsBlanks" dxfId="222" priority="23">
      <formula>LEN(TRIM(P8))=0</formula>
    </cfRule>
  </conditionalFormatting>
  <conditionalFormatting sqref="S14">
    <cfRule type="containsBlanks" dxfId="221" priority="22">
      <formula>LEN(TRIM(S14))=0</formula>
    </cfRule>
  </conditionalFormatting>
  <conditionalFormatting sqref="R15:S15">
    <cfRule type="containsBlanks" dxfId="220" priority="21">
      <formula>LEN(TRIM(R15))=0</formula>
    </cfRule>
  </conditionalFormatting>
  <conditionalFormatting sqref="R17:S17">
    <cfRule type="containsBlanks" dxfId="219" priority="20">
      <formula>LEN(TRIM(R17))=0</formula>
    </cfRule>
  </conditionalFormatting>
  <conditionalFormatting sqref="H9:M9">
    <cfRule type="containsBlanks" dxfId="218" priority="17">
      <formula>LEN(TRIM(H9))=0</formula>
    </cfRule>
  </conditionalFormatting>
  <conditionalFormatting sqref="H6:M6">
    <cfRule type="containsBlanks" dxfId="217" priority="16">
      <formula>LEN(TRIM(H6))=0</formula>
    </cfRule>
  </conditionalFormatting>
  <conditionalFormatting sqref="H8:M8">
    <cfRule type="containsBlanks" dxfId="216" priority="15">
      <formula>LEN(TRIM(H8))=0</formula>
    </cfRule>
  </conditionalFormatting>
  <conditionalFormatting sqref="I14:N14">
    <cfRule type="containsBlanks" dxfId="215" priority="14">
      <formula>LEN(TRIM(I14))=0</formula>
    </cfRule>
  </conditionalFormatting>
  <conditionalFormatting sqref="H15:M15">
    <cfRule type="containsBlanks" dxfId="214" priority="13">
      <formula>LEN(TRIM(H15))=0</formula>
    </cfRule>
  </conditionalFormatting>
  <conditionalFormatting sqref="N10:O11">
    <cfRule type="containsBlanks" dxfId="213" priority="12">
      <formula>LEN(TRIM(N10))=0</formula>
    </cfRule>
  </conditionalFormatting>
  <conditionalFormatting sqref="K10:M11">
    <cfRule type="containsBlanks" dxfId="212" priority="11">
      <formula>LEN(TRIM(K10))=0</formula>
    </cfRule>
  </conditionalFormatting>
  <conditionalFormatting sqref="H10:J11">
    <cfRule type="containsBlanks" dxfId="211" priority="10">
      <formula>LEN(TRIM(H10))=0</formula>
    </cfRule>
  </conditionalFormatting>
  <conditionalFormatting sqref="H12:J12">
    <cfRule type="containsBlanks" dxfId="210" priority="7">
      <formula>LEN(TRIM(H12))=0</formula>
    </cfRule>
  </conditionalFormatting>
  <conditionalFormatting sqref="N12:O12">
    <cfRule type="containsBlanks" dxfId="209" priority="9">
      <formula>LEN(TRIM(N12))=0</formula>
    </cfRule>
  </conditionalFormatting>
  <conditionalFormatting sqref="K12:M12">
    <cfRule type="containsBlanks" dxfId="208" priority="8">
      <formula>LEN(TRIM(K12))=0</formula>
    </cfRule>
  </conditionalFormatting>
  <conditionalFormatting sqref="N8:O8">
    <cfRule type="containsBlanks" dxfId="207" priority="6">
      <formula>LEN(TRIM(N8))=0</formula>
    </cfRule>
  </conditionalFormatting>
  <conditionalFormatting sqref="N9:O9">
    <cfRule type="containsBlanks" dxfId="206" priority="5">
      <formula>LEN(TRIM(N9))=0</formula>
    </cfRule>
  </conditionalFormatting>
  <conditionalFormatting sqref="N6:O6">
    <cfRule type="containsBlanks" dxfId="205" priority="3">
      <formula>LEN(TRIM(N6))=0</formula>
    </cfRule>
  </conditionalFormatting>
  <conditionalFormatting sqref="H17:M17">
    <cfRule type="containsBlanks" dxfId="204" priority="2">
      <formula>LEN(TRIM(H17))=0</formula>
    </cfRule>
  </conditionalFormatting>
  <conditionalFormatting sqref="H13:O13">
    <cfRule type="containsBlanks" dxfId="203" priority="1">
      <formula>LEN(TRIM(H13))=0</formula>
    </cfRule>
  </conditionalFormatting>
  <hyperlinks>
    <hyperlink ref="F13" r:id="rId1" xr:uid="{00000000-0004-0000-0000-000000000000}"/>
    <hyperlink ref="E17" r:id="rId2" xr:uid="{00000000-0004-0000-0000-000001000000}"/>
    <hyperlink ref="E15" r:id="rId3" xr:uid="{00000000-0004-0000-0000-000002000000}"/>
    <hyperlink ref="E14" r:id="rId4" xr:uid="{00000000-0004-0000-0000-000003000000}"/>
    <hyperlink ref="E10" r:id="rId5" xr:uid="{00000000-0004-0000-0000-000004000000}"/>
    <hyperlink ref="E12" r:id="rId6" xr:uid="{00000000-0004-0000-0000-000005000000}"/>
    <hyperlink ref="E9" r:id="rId7" xr:uid="{00000000-0004-0000-0000-000006000000}"/>
    <hyperlink ref="F9" r:id="rId8" xr:uid="{00000000-0004-0000-0000-000007000000}"/>
    <hyperlink ref="E13" r:id="rId9" xr:uid="{00000000-0004-0000-0000-000008000000}"/>
    <hyperlink ref="E6" r:id="rId10" xr:uid="{00000000-0004-0000-0000-000009000000}"/>
    <hyperlink ref="E11" r:id="rId11" xr:uid="{00000000-0004-0000-0000-00000A000000}"/>
    <hyperlink ref="E16" r:id="rId12" xr:uid="{00000000-0004-0000-0000-00000B000000}"/>
    <hyperlink ref="E18" r:id="rId13" xr:uid="{00000000-0004-0000-0000-00000C000000}"/>
    <hyperlink ref="E7" r:id="rId14" xr:uid="{00000000-0004-0000-0000-00000D000000}"/>
    <hyperlink ref="E8" r:id="rId15" xr:uid="{00000000-0004-0000-0000-00000E000000}"/>
    <hyperlink ref="F8" r:id="rId16" display="mailto:rnewbury@clarion.edu" xr:uid="{00000000-0004-0000-0000-00000F000000}"/>
  </hyperlinks>
  <pageMargins left="0.7" right="0.7" top="0.75" bottom="0.75" header="0.3" footer="0.3"/>
  <pageSetup scale="82" orientation="portrait" horizontalDpi="4294967294" verticalDpi="300" r:id="rId17"/>
  <colBreaks count="1" manualBreakCount="1">
    <brk id="8" max="34" man="1"/>
  </colBreaks>
  <ignoredErrors>
    <ignoredError sqref="T19" calculatedColumn="1"/>
  </ignoredErrors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5" sqref="G5"/>
    </sheetView>
  </sheetViews>
  <sheetFormatPr defaultColWidth="44.28515625" defaultRowHeight="15.75" x14ac:dyDescent="0.25"/>
  <cols>
    <col min="1" max="1" width="37.42578125" style="42" customWidth="1"/>
    <col min="2" max="9" width="12.7109375" style="48" customWidth="1"/>
    <col min="10" max="10" width="12.7109375" style="42" customWidth="1"/>
    <col min="11" max="16384" width="44.28515625" style="42"/>
  </cols>
  <sheetData>
    <row r="1" spans="1:17" s="45" customFormat="1" ht="18" x14ac:dyDescent="0.2">
      <c r="A1" s="186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44"/>
      <c r="L1" s="44"/>
      <c r="M1" s="44"/>
      <c r="N1" s="44"/>
      <c r="O1" s="44"/>
      <c r="P1" s="44"/>
      <c r="Q1" s="44"/>
    </row>
    <row r="2" spans="1:17" s="45" customFormat="1" ht="18" x14ac:dyDescent="0.2">
      <c r="A2" s="186" t="s">
        <v>105</v>
      </c>
      <c r="B2" s="187"/>
      <c r="C2" s="187"/>
      <c r="D2" s="187"/>
      <c r="E2" s="187"/>
      <c r="F2" s="187"/>
      <c r="G2" s="187"/>
      <c r="H2" s="187"/>
      <c r="I2" s="187"/>
      <c r="J2" s="187"/>
      <c r="K2" s="44"/>
      <c r="L2" s="44"/>
      <c r="M2" s="44"/>
      <c r="N2" s="44"/>
      <c r="O2" s="44"/>
      <c r="P2" s="44"/>
      <c r="Q2" s="44"/>
    </row>
    <row r="3" spans="1:17" s="45" customFormat="1" ht="18" x14ac:dyDescent="0.2">
      <c r="A3" s="186" t="s">
        <v>136</v>
      </c>
      <c r="B3" s="187"/>
      <c r="C3" s="187"/>
      <c r="D3" s="187"/>
      <c r="E3" s="187"/>
      <c r="F3" s="187"/>
      <c r="G3" s="187"/>
      <c r="H3" s="187"/>
      <c r="I3" s="187"/>
      <c r="J3" s="187"/>
      <c r="K3" s="44"/>
      <c r="L3" s="44"/>
      <c r="M3" s="44"/>
      <c r="N3" s="44"/>
      <c r="O3" s="44"/>
      <c r="P3" s="44"/>
      <c r="Q3" s="44"/>
    </row>
    <row r="4" spans="1:17" s="72" customFormat="1" ht="48" customHeight="1" x14ac:dyDescent="0.25">
      <c r="A4" s="70" t="s">
        <v>106</v>
      </c>
      <c r="B4" s="71" t="s">
        <v>132</v>
      </c>
      <c r="C4" s="71" t="s">
        <v>133</v>
      </c>
      <c r="D4" s="71" t="s">
        <v>134</v>
      </c>
      <c r="E4" s="71" t="s">
        <v>123</v>
      </c>
      <c r="F4" s="71" t="s">
        <v>130</v>
      </c>
      <c r="G4" s="71" t="s">
        <v>135</v>
      </c>
      <c r="H4" s="71" t="s">
        <v>136</v>
      </c>
      <c r="I4" s="71" t="s">
        <v>137</v>
      </c>
      <c r="J4" s="71" t="s">
        <v>131</v>
      </c>
    </row>
    <row r="5" spans="1:17" x14ac:dyDescent="0.25">
      <c r="A5" s="43" t="s">
        <v>97</v>
      </c>
      <c r="B5" s="46">
        <v>222</v>
      </c>
      <c r="C5" s="46">
        <v>253</v>
      </c>
      <c r="D5" s="46">
        <v>253</v>
      </c>
      <c r="E5" s="46">
        <v>21</v>
      </c>
      <c r="F5" s="46">
        <v>21</v>
      </c>
      <c r="G5" s="46"/>
      <c r="H5" s="46"/>
      <c r="I5" s="46"/>
      <c r="J5" s="49"/>
    </row>
    <row r="6" spans="1:17" x14ac:dyDescent="0.25">
      <c r="A6" s="43" t="s">
        <v>98</v>
      </c>
      <c r="B6" s="46">
        <v>15</v>
      </c>
      <c r="C6" s="46">
        <v>28</v>
      </c>
      <c r="D6" s="46">
        <v>13</v>
      </c>
      <c r="E6" s="46">
        <v>10</v>
      </c>
      <c r="F6" s="46">
        <v>10</v>
      </c>
      <c r="G6" s="46"/>
      <c r="H6" s="46"/>
      <c r="I6" s="46"/>
      <c r="J6" s="49"/>
    </row>
    <row r="7" spans="1:17" x14ac:dyDescent="0.25">
      <c r="A7" s="43" t="s">
        <v>99</v>
      </c>
      <c r="B7" s="46">
        <v>4388</v>
      </c>
      <c r="C7" s="46">
        <v>6226</v>
      </c>
      <c r="D7" s="46">
        <v>5588</v>
      </c>
      <c r="E7" s="46">
        <v>7609</v>
      </c>
      <c r="F7" s="46">
        <v>8710</v>
      </c>
      <c r="G7" s="46"/>
      <c r="H7" s="46"/>
      <c r="I7" s="46"/>
      <c r="J7" s="49"/>
    </row>
    <row r="8" spans="1:17" x14ac:dyDescent="0.25">
      <c r="A8" s="43" t="s">
        <v>152</v>
      </c>
      <c r="B8" s="46"/>
      <c r="C8" s="46"/>
      <c r="D8" s="46">
        <v>129</v>
      </c>
      <c r="E8" s="46">
        <v>143</v>
      </c>
      <c r="F8" s="46">
        <v>143</v>
      </c>
      <c r="G8" s="46"/>
      <c r="H8" s="46"/>
      <c r="I8" s="46"/>
      <c r="J8" s="49"/>
    </row>
    <row r="9" spans="1:17" x14ac:dyDescent="0.25">
      <c r="A9" s="43" t="s">
        <v>155</v>
      </c>
      <c r="B9" s="46"/>
      <c r="C9" s="46"/>
      <c r="D9" s="46"/>
      <c r="E9" s="46">
        <v>342</v>
      </c>
      <c r="F9" s="46">
        <v>342</v>
      </c>
      <c r="G9" s="46"/>
      <c r="H9" s="46"/>
      <c r="I9" s="46"/>
      <c r="J9" s="49"/>
    </row>
    <row r="10" spans="1:17" x14ac:dyDescent="0.25">
      <c r="A10" s="43" t="s">
        <v>25</v>
      </c>
      <c r="B10" s="46">
        <v>3</v>
      </c>
      <c r="C10" s="46">
        <v>7</v>
      </c>
      <c r="D10" s="46">
        <v>1</v>
      </c>
      <c r="E10" s="46">
        <v>4</v>
      </c>
      <c r="F10" s="46">
        <v>4</v>
      </c>
      <c r="G10" s="46"/>
      <c r="H10" s="46"/>
      <c r="I10" s="46"/>
      <c r="J10" s="49"/>
    </row>
    <row r="11" spans="1:17" x14ac:dyDescent="0.25">
      <c r="A11" s="43" t="s">
        <v>101</v>
      </c>
      <c r="B11" s="46">
        <v>326</v>
      </c>
      <c r="C11" s="46">
        <v>269</v>
      </c>
      <c r="D11" s="46">
        <v>157</v>
      </c>
      <c r="E11" s="46">
        <v>164</v>
      </c>
      <c r="F11" s="46">
        <v>164</v>
      </c>
      <c r="G11" s="46"/>
      <c r="H11" s="46"/>
      <c r="I11" s="46"/>
      <c r="J11" s="49"/>
    </row>
    <row r="12" spans="1:17" x14ac:dyDescent="0.25">
      <c r="A12" s="43" t="s">
        <v>153</v>
      </c>
      <c r="B12" s="46"/>
      <c r="C12" s="46"/>
      <c r="D12" s="46">
        <v>69</v>
      </c>
      <c r="E12" s="46">
        <v>97</v>
      </c>
      <c r="F12" s="46">
        <v>97</v>
      </c>
      <c r="G12" s="46"/>
      <c r="H12" s="46"/>
      <c r="I12" s="46"/>
      <c r="J12" s="49"/>
    </row>
    <row r="13" spans="1:17" x14ac:dyDescent="0.25">
      <c r="A13" s="43" t="s">
        <v>154</v>
      </c>
      <c r="B13" s="46"/>
      <c r="C13" s="46"/>
      <c r="D13" s="46">
        <v>0</v>
      </c>
      <c r="E13" s="46">
        <v>0</v>
      </c>
      <c r="F13" s="46">
        <v>0</v>
      </c>
      <c r="G13" s="46"/>
      <c r="H13" s="46"/>
      <c r="I13" s="46"/>
      <c r="J13" s="49"/>
    </row>
    <row r="14" spans="1:17" x14ac:dyDescent="0.25">
      <c r="A14" s="43" t="s">
        <v>100</v>
      </c>
      <c r="B14" s="46">
        <v>0</v>
      </c>
      <c r="C14" s="46">
        <v>1</v>
      </c>
      <c r="D14" s="46">
        <v>1</v>
      </c>
      <c r="E14" s="46">
        <v>1</v>
      </c>
      <c r="F14" s="46">
        <v>1</v>
      </c>
      <c r="G14" s="46"/>
      <c r="H14" s="46"/>
      <c r="I14" s="46"/>
      <c r="J14" s="49"/>
    </row>
    <row r="15" spans="1:17" x14ac:dyDescent="0.25">
      <c r="A15" s="43" t="s">
        <v>102</v>
      </c>
      <c r="B15" s="46">
        <v>33</v>
      </c>
      <c r="C15" s="46">
        <v>33</v>
      </c>
      <c r="D15" s="46">
        <v>30</v>
      </c>
      <c r="E15" s="46">
        <v>32</v>
      </c>
      <c r="F15" s="46">
        <v>32</v>
      </c>
      <c r="G15" s="46"/>
      <c r="H15" s="46"/>
      <c r="I15" s="46"/>
      <c r="J15" s="49"/>
    </row>
    <row r="16" spans="1:17" x14ac:dyDescent="0.25">
      <c r="A16" s="43" t="s">
        <v>103</v>
      </c>
      <c r="B16" s="46">
        <v>23</v>
      </c>
      <c r="C16" s="46">
        <v>23</v>
      </c>
      <c r="D16" s="46">
        <v>22</v>
      </c>
      <c r="E16" s="46">
        <v>24</v>
      </c>
      <c r="F16" s="46">
        <v>24</v>
      </c>
      <c r="G16" s="46"/>
      <c r="H16" s="46"/>
      <c r="I16" s="46"/>
      <c r="J16" s="49"/>
    </row>
    <row r="17" spans="1:10" x14ac:dyDescent="0.25">
      <c r="A17" s="43" t="s">
        <v>104</v>
      </c>
      <c r="B17" s="46">
        <v>772</v>
      </c>
      <c r="C17" s="46">
        <v>1203</v>
      </c>
      <c r="D17" s="46">
        <v>416</v>
      </c>
      <c r="E17" s="46">
        <v>545</v>
      </c>
      <c r="F17" s="46">
        <v>545</v>
      </c>
      <c r="G17" s="46"/>
      <c r="H17" s="46"/>
      <c r="I17" s="46"/>
      <c r="J17" s="49"/>
    </row>
    <row r="18" spans="1:10" s="25" customFormat="1" x14ac:dyDescent="0.2">
      <c r="A18" s="69" t="s">
        <v>107</v>
      </c>
      <c r="B18" s="47">
        <f>SUBTOTAL(109,B5:B17)</f>
        <v>5782</v>
      </c>
      <c r="C18" s="47">
        <f>SUBTOTAL(109,C5:C17)</f>
        <v>8043</v>
      </c>
      <c r="D18" s="47">
        <f>SUM(D5:D17)</f>
        <v>6679</v>
      </c>
      <c r="E18" s="47">
        <f>SUM(E5:E17)</f>
        <v>8992</v>
      </c>
      <c r="F18" s="47">
        <f>SUM(F5:F17)</f>
        <v>10093</v>
      </c>
      <c r="G18" s="47"/>
      <c r="H18" s="47"/>
      <c r="I18" s="47"/>
      <c r="J18" s="47">
        <f>SUBTOTAL(109,J5:J17)</f>
        <v>0</v>
      </c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"/>
  <sheetViews>
    <sheetView tabSelected="1" zoomScale="90" zoomScaleNormal="90" workbookViewId="0">
      <pane xSplit="7" ySplit="5" topLeftCell="H8" activePane="bottomRight" state="frozen"/>
      <selection pane="topRight" activeCell="H1" sqref="H1"/>
      <selection pane="bottomLeft" activeCell="A6" sqref="A6"/>
      <selection pane="bottomRight" activeCell="E15" sqref="E15"/>
    </sheetView>
  </sheetViews>
  <sheetFormatPr defaultColWidth="6.7109375" defaultRowHeight="34.5" customHeight="1" x14ac:dyDescent="0.2"/>
  <cols>
    <col min="1" max="1" width="6.7109375" style="9"/>
    <col min="2" max="2" width="3.7109375" style="10" customWidth="1"/>
    <col min="3" max="3" width="40" style="11" customWidth="1"/>
    <col min="4" max="4" width="9.85546875" style="27" customWidth="1"/>
    <col min="5" max="5" width="6.7109375" style="27" customWidth="1"/>
    <col min="6" max="6" width="7.7109375" style="27" customWidth="1"/>
    <col min="7" max="7" width="6.28515625" style="27" customWidth="1"/>
    <col min="8" max="9" width="6.7109375" style="1"/>
    <col min="10" max="13" width="7.42578125" style="1" bestFit="1" customWidth="1"/>
    <col min="14" max="14" width="7" style="1" bestFit="1" customWidth="1"/>
    <col min="15" max="17" width="7.42578125" style="1" bestFit="1" customWidth="1"/>
    <col min="18" max="19" width="6.7109375" style="1"/>
    <col min="20" max="20" width="12.7109375" style="1" customWidth="1"/>
    <col min="21" max="16384" width="6.7109375" style="1"/>
  </cols>
  <sheetData>
    <row r="1" spans="1:22" ht="16.5" x14ac:dyDescent="0.2">
      <c r="A1" s="192" t="s">
        <v>0</v>
      </c>
      <c r="B1" s="193"/>
      <c r="C1" s="194"/>
      <c r="D1" s="193"/>
      <c r="E1" s="195"/>
      <c r="F1" s="196"/>
      <c r="G1" s="196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22" ht="16.5" x14ac:dyDescent="0.2">
      <c r="A2" s="178" t="s">
        <v>4</v>
      </c>
      <c r="B2" s="179"/>
      <c r="C2" s="197"/>
      <c r="D2" s="179"/>
      <c r="E2" s="198"/>
      <c r="F2" s="199"/>
      <c r="G2" s="19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22" ht="16.5" x14ac:dyDescent="0.2">
      <c r="A3" s="178" t="s">
        <v>3</v>
      </c>
      <c r="B3" s="179"/>
      <c r="C3" s="197"/>
      <c r="D3" s="179"/>
      <c r="E3" s="198"/>
      <c r="F3" s="199"/>
      <c r="G3" s="19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</row>
    <row r="4" spans="1:22" ht="16.5" x14ac:dyDescent="0.2">
      <c r="A4" s="178" t="s">
        <v>249</v>
      </c>
      <c r="B4" s="179"/>
      <c r="C4" s="197"/>
      <c r="D4" s="179"/>
      <c r="E4" s="198"/>
      <c r="F4" s="199"/>
      <c r="G4" s="19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</row>
    <row r="5" spans="1:22" s="2" customFormat="1" ht="49.5" x14ac:dyDescent="0.2">
      <c r="A5" s="18" t="s">
        <v>26</v>
      </c>
      <c r="B5" s="19" t="s">
        <v>89</v>
      </c>
      <c r="C5" s="20" t="s">
        <v>22</v>
      </c>
      <c r="D5" s="26" t="s">
        <v>23</v>
      </c>
      <c r="E5" s="26" t="s">
        <v>57</v>
      </c>
      <c r="F5" s="26" t="s">
        <v>58</v>
      </c>
      <c r="G5" s="26" t="s">
        <v>59</v>
      </c>
      <c r="H5" s="21" t="s">
        <v>28</v>
      </c>
      <c r="I5" s="21" t="s">
        <v>29</v>
      </c>
      <c r="J5" s="21" t="s">
        <v>30</v>
      </c>
      <c r="K5" s="21" t="s">
        <v>31</v>
      </c>
      <c r="L5" s="21" t="s">
        <v>32</v>
      </c>
      <c r="M5" s="21" t="s">
        <v>33</v>
      </c>
      <c r="N5" s="21" t="s">
        <v>34</v>
      </c>
      <c r="O5" s="21" t="s">
        <v>35</v>
      </c>
      <c r="P5" s="21" t="s">
        <v>36</v>
      </c>
      <c r="Q5" s="21" t="s">
        <v>37</v>
      </c>
      <c r="R5" s="21" t="s">
        <v>38</v>
      </c>
      <c r="S5" s="21" t="s">
        <v>39</v>
      </c>
      <c r="T5" s="74" t="s">
        <v>118</v>
      </c>
    </row>
    <row r="6" spans="1:22" s="2" customFormat="1" ht="27.95" customHeight="1" x14ac:dyDescent="0.2">
      <c r="A6" s="18"/>
      <c r="B6" s="96"/>
      <c r="C6" s="98" t="s">
        <v>194</v>
      </c>
      <c r="D6" s="24" t="s">
        <v>75</v>
      </c>
      <c r="E6" s="37" t="s">
        <v>121</v>
      </c>
      <c r="F6" s="24" t="s">
        <v>73</v>
      </c>
      <c r="G6" s="24" t="s">
        <v>157</v>
      </c>
      <c r="H6" s="17">
        <v>0</v>
      </c>
      <c r="I6" s="17">
        <v>0</v>
      </c>
      <c r="J6" s="17">
        <v>4</v>
      </c>
      <c r="K6" s="17">
        <v>3</v>
      </c>
      <c r="L6" s="17">
        <v>0</v>
      </c>
      <c r="M6" s="17">
        <v>0</v>
      </c>
      <c r="N6" s="17">
        <v>1</v>
      </c>
      <c r="O6" s="17">
        <v>7</v>
      </c>
      <c r="P6" s="17">
        <v>0</v>
      </c>
      <c r="Q6" s="17">
        <v>2</v>
      </c>
      <c r="R6" s="17">
        <v>0</v>
      </c>
      <c r="S6" s="17">
        <v>1</v>
      </c>
      <c r="T6" s="97">
        <f>SUM(Table13[[#This Row],[JUL]:[JUN]])</f>
        <v>18</v>
      </c>
    </row>
    <row r="7" spans="1:22" s="172" customFormat="1" ht="27.95" customHeight="1" x14ac:dyDescent="0.2">
      <c r="A7" s="164"/>
      <c r="B7" s="175"/>
      <c r="C7" s="176" t="s">
        <v>345</v>
      </c>
      <c r="D7" s="24" t="s">
        <v>346</v>
      </c>
      <c r="E7" s="37" t="s">
        <v>121</v>
      </c>
      <c r="F7" s="24" t="s">
        <v>347</v>
      </c>
      <c r="G7" s="24" t="s">
        <v>157</v>
      </c>
      <c r="H7" s="137">
        <v>0</v>
      </c>
      <c r="I7" s="137">
        <v>0</v>
      </c>
      <c r="J7" s="137">
        <v>11</v>
      </c>
      <c r="K7" s="137">
        <v>8</v>
      </c>
      <c r="L7" s="137">
        <v>3</v>
      </c>
      <c r="M7" s="137">
        <v>2</v>
      </c>
      <c r="N7" s="137">
        <v>1</v>
      </c>
      <c r="O7" s="137">
        <v>0</v>
      </c>
      <c r="P7" s="137">
        <v>0</v>
      </c>
      <c r="Q7" s="137">
        <v>7</v>
      </c>
      <c r="R7" s="137">
        <v>0</v>
      </c>
      <c r="S7" s="137">
        <v>0</v>
      </c>
      <c r="T7" s="97">
        <f>SUM(Table13[[#This Row],[JUL]:[JUN]])</f>
        <v>32</v>
      </c>
    </row>
    <row r="8" spans="1:22" ht="34.5" customHeight="1" x14ac:dyDescent="0.2">
      <c r="A8" s="24"/>
      <c r="B8" s="28"/>
      <c r="C8" s="29" t="s">
        <v>214</v>
      </c>
      <c r="D8" s="24" t="s">
        <v>75</v>
      </c>
      <c r="E8" s="37" t="s">
        <v>121</v>
      </c>
      <c r="F8" s="24" t="s">
        <v>73</v>
      </c>
      <c r="G8" s="24" t="s">
        <v>157</v>
      </c>
      <c r="H8" s="174">
        <v>158</v>
      </c>
      <c r="I8" s="171">
        <v>165</v>
      </c>
      <c r="J8" s="171">
        <v>1163</v>
      </c>
      <c r="K8" s="171">
        <v>916</v>
      </c>
      <c r="L8" s="171">
        <v>691</v>
      </c>
      <c r="M8" s="171">
        <v>276</v>
      </c>
      <c r="N8" s="171">
        <v>216</v>
      </c>
      <c r="O8" s="171">
        <v>750</v>
      </c>
      <c r="P8" s="171">
        <v>706</v>
      </c>
      <c r="Q8" s="171">
        <v>565</v>
      </c>
      <c r="R8" s="171">
        <v>229</v>
      </c>
      <c r="S8" s="171">
        <v>133</v>
      </c>
      <c r="T8" s="97">
        <f>SUM(Table13[[#This Row],[JUL]:[JUN]])</f>
        <v>5968</v>
      </c>
      <c r="U8" s="200" t="s">
        <v>343</v>
      </c>
      <c r="V8" s="201"/>
    </row>
    <row r="9" spans="1:22" ht="76.5" customHeight="1" x14ac:dyDescent="0.2">
      <c r="A9" s="24" t="s">
        <v>20</v>
      </c>
      <c r="B9" s="3"/>
      <c r="C9" s="4" t="s">
        <v>128</v>
      </c>
      <c r="D9" s="24" t="s">
        <v>75</v>
      </c>
      <c r="E9" s="37" t="s">
        <v>121</v>
      </c>
      <c r="F9" s="24" t="s">
        <v>73</v>
      </c>
      <c r="G9" s="24" t="s">
        <v>157</v>
      </c>
      <c r="H9" s="41">
        <v>39</v>
      </c>
      <c r="I9" s="41">
        <v>303</v>
      </c>
      <c r="J9" s="41">
        <v>1371</v>
      </c>
      <c r="K9" s="41">
        <v>1108</v>
      </c>
      <c r="L9" s="41">
        <v>572</v>
      </c>
      <c r="M9" s="41">
        <v>87</v>
      </c>
      <c r="N9" s="6">
        <v>56</v>
      </c>
      <c r="O9" s="6">
        <v>328</v>
      </c>
      <c r="P9" s="6">
        <v>389</v>
      </c>
      <c r="Q9" s="6">
        <v>346</v>
      </c>
      <c r="R9" s="6">
        <v>147</v>
      </c>
      <c r="S9" s="6">
        <v>66</v>
      </c>
      <c r="T9" s="97">
        <f>SUM(Table13[[#This Row],[JUL]:[JUN]])</f>
        <v>4812</v>
      </c>
    </row>
    <row r="10" spans="1:22" ht="34.5" customHeight="1" x14ac:dyDescent="0.2">
      <c r="A10" s="24" t="s">
        <v>20</v>
      </c>
      <c r="B10" s="14"/>
      <c r="C10" s="4" t="s">
        <v>138</v>
      </c>
      <c r="D10" s="24" t="s">
        <v>75</v>
      </c>
      <c r="E10" s="37" t="s">
        <v>121</v>
      </c>
      <c r="F10" s="24" t="s">
        <v>73</v>
      </c>
      <c r="G10" s="24" t="s">
        <v>157</v>
      </c>
      <c r="H10" s="156">
        <v>41</v>
      </c>
      <c r="I10" s="156">
        <v>42</v>
      </c>
      <c r="J10" s="156">
        <v>101</v>
      </c>
      <c r="K10" s="156">
        <v>2</v>
      </c>
      <c r="L10" s="156">
        <v>0</v>
      </c>
      <c r="M10" s="156">
        <v>0</v>
      </c>
      <c r="N10" s="156">
        <v>1</v>
      </c>
      <c r="O10" s="156">
        <v>2</v>
      </c>
      <c r="P10" s="156">
        <v>0</v>
      </c>
      <c r="Q10" s="156">
        <v>1</v>
      </c>
      <c r="R10" s="156">
        <v>0</v>
      </c>
      <c r="S10" s="156">
        <v>0</v>
      </c>
      <c r="T10" s="97">
        <f>SUM(Table13[[#This Row],[JUL]:[JUN]])</f>
        <v>190</v>
      </c>
    </row>
    <row r="11" spans="1:22" ht="39.950000000000003" customHeight="1" x14ac:dyDescent="0.2">
      <c r="A11" s="24" t="s">
        <v>20</v>
      </c>
      <c r="B11" s="30"/>
      <c r="C11" s="29" t="s">
        <v>195</v>
      </c>
      <c r="D11" s="24" t="s">
        <v>346</v>
      </c>
      <c r="E11" s="37" t="s">
        <v>121</v>
      </c>
      <c r="F11" s="24" t="s">
        <v>347</v>
      </c>
      <c r="G11" s="24" t="s">
        <v>157</v>
      </c>
      <c r="H11" s="12">
        <v>0</v>
      </c>
      <c r="I11" s="12">
        <v>2</v>
      </c>
      <c r="J11" s="12">
        <v>0</v>
      </c>
      <c r="K11" s="12">
        <v>4</v>
      </c>
      <c r="L11" s="12">
        <v>6</v>
      </c>
      <c r="M11" s="12">
        <v>3</v>
      </c>
      <c r="N11" s="12">
        <v>5</v>
      </c>
      <c r="O11" s="12">
        <v>4</v>
      </c>
      <c r="P11" s="12">
        <v>1</v>
      </c>
      <c r="Q11" s="12">
        <v>1</v>
      </c>
      <c r="R11" s="12">
        <v>0</v>
      </c>
      <c r="S11" s="12">
        <v>1</v>
      </c>
      <c r="T11" s="97">
        <f>SUM(Table13[[#This Row],[JUL]:[JUN]])</f>
        <v>27</v>
      </c>
    </row>
    <row r="12" spans="1:22" ht="39.950000000000003" customHeight="1" x14ac:dyDescent="0.2">
      <c r="A12" s="164"/>
      <c r="B12" s="175"/>
      <c r="C12" s="176" t="s">
        <v>348</v>
      </c>
      <c r="D12" s="24" t="s">
        <v>350</v>
      </c>
      <c r="E12" s="37" t="s">
        <v>121</v>
      </c>
      <c r="F12" s="24" t="s">
        <v>351</v>
      </c>
      <c r="G12" s="24" t="s">
        <v>157</v>
      </c>
      <c r="H12" s="137">
        <v>1</v>
      </c>
      <c r="I12" s="137">
        <v>0</v>
      </c>
      <c r="J12" s="137">
        <v>3</v>
      </c>
      <c r="K12" s="137">
        <v>0</v>
      </c>
      <c r="L12" s="137">
        <v>0</v>
      </c>
      <c r="M12" s="137">
        <v>0</v>
      </c>
      <c r="N12" s="137">
        <v>0</v>
      </c>
      <c r="O12" s="137">
        <v>3</v>
      </c>
      <c r="P12" s="137">
        <v>1</v>
      </c>
      <c r="Q12" s="137">
        <v>0</v>
      </c>
      <c r="R12" s="137">
        <v>0</v>
      </c>
      <c r="S12" s="137">
        <v>0</v>
      </c>
      <c r="T12" s="97">
        <f>SUM(Table13[[#This Row],[JUL]:[JUN]])</f>
        <v>8</v>
      </c>
    </row>
    <row r="13" spans="1:22" ht="34.5" customHeight="1" x14ac:dyDescent="0.2">
      <c r="A13" s="24" t="s">
        <v>20</v>
      </c>
      <c r="B13" s="30"/>
      <c r="C13" s="31" t="s">
        <v>95</v>
      </c>
      <c r="D13" s="24" t="s">
        <v>352</v>
      </c>
      <c r="E13" s="37" t="s">
        <v>121</v>
      </c>
      <c r="F13" s="24" t="s">
        <v>353</v>
      </c>
      <c r="G13" s="24" t="s">
        <v>157</v>
      </c>
      <c r="H13" s="156">
        <v>90</v>
      </c>
      <c r="I13" s="156">
        <v>124</v>
      </c>
      <c r="J13" s="156">
        <v>642</v>
      </c>
      <c r="K13" s="156">
        <v>547</v>
      </c>
      <c r="L13" s="156">
        <v>423</v>
      </c>
      <c r="M13" s="156">
        <v>114</v>
      </c>
      <c r="N13" s="156">
        <v>117</v>
      </c>
      <c r="O13" s="156">
        <v>310</v>
      </c>
      <c r="P13" s="156">
        <v>495</v>
      </c>
      <c r="Q13" s="156">
        <v>323</v>
      </c>
      <c r="R13" s="156">
        <v>101</v>
      </c>
      <c r="S13" s="156">
        <v>70</v>
      </c>
      <c r="T13" s="97">
        <f>SUM(Table13[[#This Row],[JUL]:[JUN]])</f>
        <v>3356</v>
      </c>
    </row>
    <row r="14" spans="1:22" ht="34.5" customHeight="1" x14ac:dyDescent="0.2">
      <c r="A14" s="164"/>
      <c r="B14" s="175"/>
      <c r="C14" s="176" t="s">
        <v>349</v>
      </c>
      <c r="D14" s="24" t="s">
        <v>354</v>
      </c>
      <c r="E14" s="37" t="s">
        <v>121</v>
      </c>
      <c r="F14" s="24" t="s">
        <v>355</v>
      </c>
      <c r="G14" s="24" t="s">
        <v>157</v>
      </c>
      <c r="H14" s="137">
        <v>0</v>
      </c>
      <c r="I14" s="137">
        <v>29</v>
      </c>
      <c r="J14" s="137">
        <v>123</v>
      </c>
      <c r="K14" s="137">
        <v>150</v>
      </c>
      <c r="L14" s="137">
        <v>75</v>
      </c>
      <c r="M14" s="137">
        <v>51</v>
      </c>
      <c r="N14" s="137">
        <v>35</v>
      </c>
      <c r="O14" s="137">
        <v>50</v>
      </c>
      <c r="P14" s="137">
        <v>386</v>
      </c>
      <c r="Q14" s="137">
        <v>61</v>
      </c>
      <c r="R14" s="137">
        <v>21</v>
      </c>
      <c r="S14" s="137">
        <v>11</v>
      </c>
      <c r="T14" s="97">
        <f>SUM(Table13[[#This Row],[JUL]:[JUN]])</f>
        <v>992</v>
      </c>
    </row>
    <row r="15" spans="1:22" ht="66.75" customHeight="1" x14ac:dyDescent="0.2">
      <c r="A15" s="164"/>
      <c r="B15" s="175"/>
      <c r="C15" s="176" t="s">
        <v>356</v>
      </c>
      <c r="D15" s="177"/>
      <c r="E15" s="165"/>
      <c r="F15" s="177"/>
      <c r="G15" s="177"/>
      <c r="H15" s="137">
        <v>90</v>
      </c>
      <c r="I15" s="137">
        <v>153</v>
      </c>
      <c r="J15" s="137">
        <v>768</v>
      </c>
      <c r="K15" s="137">
        <v>697</v>
      </c>
      <c r="L15" s="137">
        <v>498</v>
      </c>
      <c r="M15" s="137">
        <v>165</v>
      </c>
      <c r="N15" s="137">
        <v>152</v>
      </c>
      <c r="O15" s="137">
        <v>360</v>
      </c>
      <c r="P15" s="137">
        <v>881</v>
      </c>
      <c r="Q15" s="137">
        <v>384</v>
      </c>
      <c r="R15" s="137">
        <v>122</v>
      </c>
      <c r="S15" s="137">
        <v>81</v>
      </c>
      <c r="T15" s="97">
        <f>SUM(Table13[[#This Row],[JUL]:[JUN]])</f>
        <v>4351</v>
      </c>
    </row>
    <row r="16" spans="1:22" ht="34.5" customHeight="1" thickBot="1" x14ac:dyDescent="0.25">
      <c r="A16" s="151"/>
      <c r="B16" s="152"/>
      <c r="C16" s="153"/>
      <c r="D16" s="154"/>
      <c r="E16" s="155"/>
      <c r="F16" s="155"/>
      <c r="G16" s="155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101">
        <f>SUBTOTAL(109,Table13[ANNUAL FULL TEXT REQUESTS])</f>
        <v>19754</v>
      </c>
    </row>
    <row r="17" spans="2:19" ht="34.5" customHeight="1" thickBot="1" x14ac:dyDescent="0.25">
      <c r="B17" s="58"/>
      <c r="C17" s="189" t="s">
        <v>45</v>
      </c>
      <c r="D17" s="190"/>
      <c r="E17" s="190"/>
      <c r="F17" s="190"/>
      <c r="G17" s="190"/>
      <c r="H17" s="182">
        <f>SUM(Table13[[#Totals],[JUL]:[JUN]])</f>
        <v>0</v>
      </c>
      <c r="I17" s="183"/>
      <c r="J17" s="15"/>
      <c r="R17" s="8"/>
    </row>
    <row r="18" spans="2:19" ht="34.5" customHeight="1" x14ac:dyDescent="0.2">
      <c r="B18" s="60"/>
      <c r="C18" s="191" t="s">
        <v>1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</row>
    <row r="19" spans="2:19" ht="34.5" customHeight="1" x14ac:dyDescent="0.2">
      <c r="C19" s="188" t="s">
        <v>116</v>
      </c>
      <c r="D19" s="188"/>
      <c r="E19" s="188"/>
      <c r="F19" s="188"/>
      <c r="G19" s="188"/>
    </row>
  </sheetData>
  <sheetProtection selectLockedCells="1"/>
  <mergeCells count="9">
    <mergeCell ref="U8:V8"/>
    <mergeCell ref="C19:G19"/>
    <mergeCell ref="H17:I17"/>
    <mergeCell ref="C17:G17"/>
    <mergeCell ref="C18:S18"/>
    <mergeCell ref="A1:S1"/>
    <mergeCell ref="A2:S2"/>
    <mergeCell ref="A3:S3"/>
    <mergeCell ref="A4:S4"/>
  </mergeCells>
  <conditionalFormatting sqref="H13:M13 P13:S13 H9:S12">
    <cfRule type="containsBlanks" dxfId="153" priority="5">
      <formula>LEN(TRIM(H9))=0</formula>
    </cfRule>
  </conditionalFormatting>
  <hyperlinks>
    <hyperlink ref="E8" r:id="rId1" xr:uid="{00000000-0004-0000-0200-000000000000}"/>
    <hyperlink ref="E9:E13" r:id="rId2" display="http://admin.proquest.com/login" xr:uid="{00000000-0004-0000-0200-000001000000}"/>
    <hyperlink ref="E6" r:id="rId3" xr:uid="{00000000-0004-0000-0200-000002000000}"/>
    <hyperlink ref="E7" r:id="rId4" xr:uid="{08B8992D-8789-450C-B4D0-C6D82E89F432}"/>
    <hyperlink ref="E11" r:id="rId5" xr:uid="{8E0EFEC3-B602-4B82-BF81-A65EAE46228E}"/>
    <hyperlink ref="E12" r:id="rId6" xr:uid="{BDF3A97F-4D23-4E34-B927-E9AD5DF3970D}"/>
    <hyperlink ref="E13" r:id="rId7" xr:uid="{8416949C-FF1E-4C6D-803B-EC1A7753AC85}"/>
    <hyperlink ref="E14" r:id="rId8" xr:uid="{18B2DE04-A55D-4DA8-A1BF-0E0411CCB085}"/>
  </hyperlinks>
  <printOptions horizontalCentered="1" verticalCentered="1"/>
  <pageMargins left="0.75" right="0.75" top="0.5" bottom="0.5" header="0.5" footer="0.5"/>
  <pageSetup fitToHeight="2" orientation="landscape" horizontalDpi="4294967292" verticalDpi="300" r:id="rId9"/>
  <headerFooter alignWithMargins="0"/>
  <tableParts count="1"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6"/>
  <sheetViews>
    <sheetView zoomScale="95" zoomScaleNormal="95" workbookViewId="0">
      <pane xSplit="7" ySplit="5" topLeftCell="H18" activePane="bottomRight" state="frozen"/>
      <selection pane="topRight" activeCell="H1" sqref="H1"/>
      <selection pane="bottomLeft" activeCell="A6" sqref="A6"/>
      <selection pane="bottomRight" activeCell="E24" sqref="E24"/>
    </sheetView>
  </sheetViews>
  <sheetFormatPr defaultColWidth="6.7109375" defaultRowHeight="34.5" customHeight="1" x14ac:dyDescent="0.2"/>
  <cols>
    <col min="1" max="1" width="4.140625" style="9" customWidth="1"/>
    <col min="2" max="2" width="3.7109375" style="10" customWidth="1"/>
    <col min="3" max="3" width="34.7109375" style="11" customWidth="1"/>
    <col min="4" max="7" width="7.5703125" style="27" customWidth="1"/>
    <col min="8" max="19" width="8" style="1" customWidth="1"/>
    <col min="20" max="20" width="10.42578125" style="1" customWidth="1"/>
    <col min="21" max="21" width="18.42578125" style="1" customWidth="1"/>
    <col min="22" max="22" width="19.28515625" style="1" customWidth="1"/>
    <col min="23" max="16384" width="6.7109375" style="1"/>
  </cols>
  <sheetData>
    <row r="1" spans="1:22" ht="16.5" x14ac:dyDescent="0.2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2" ht="16.5" x14ac:dyDescent="0.2">
      <c r="A2" s="178" t="s">
        <v>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2" ht="16.5" x14ac:dyDescent="0.2">
      <c r="A3" s="178" t="s">
        <v>3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22" ht="16.5" x14ac:dyDescent="0.2">
      <c r="A4" s="178" t="s">
        <v>249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1:22" s="2" customFormat="1" ht="129.75" customHeight="1" x14ac:dyDescent="0.2">
      <c r="A5" s="18" t="s">
        <v>26</v>
      </c>
      <c r="B5" s="19" t="s">
        <v>89</v>
      </c>
      <c r="C5" s="20" t="s">
        <v>22</v>
      </c>
      <c r="D5" s="26" t="s">
        <v>23</v>
      </c>
      <c r="E5" s="26" t="s">
        <v>57</v>
      </c>
      <c r="F5" s="26" t="s">
        <v>58</v>
      </c>
      <c r="G5" s="26" t="s">
        <v>59</v>
      </c>
      <c r="H5" s="21" t="s">
        <v>28</v>
      </c>
      <c r="I5" s="21" t="s">
        <v>29</v>
      </c>
      <c r="J5" s="21" t="s">
        <v>30</v>
      </c>
      <c r="K5" s="21" t="s">
        <v>31</v>
      </c>
      <c r="L5" s="21" t="s">
        <v>32</v>
      </c>
      <c r="M5" s="21" t="s">
        <v>33</v>
      </c>
      <c r="N5" s="21" t="s">
        <v>34</v>
      </c>
      <c r="O5" s="21" t="s">
        <v>35</v>
      </c>
      <c r="P5" s="21" t="s">
        <v>36</v>
      </c>
      <c r="Q5" s="21" t="s">
        <v>37</v>
      </c>
      <c r="R5" s="21" t="s">
        <v>38</v>
      </c>
      <c r="S5" s="21" t="s">
        <v>39</v>
      </c>
      <c r="T5" s="22" t="s">
        <v>118</v>
      </c>
    </row>
    <row r="6" spans="1:22" s="2" customFormat="1" ht="36" customHeight="1" x14ac:dyDescent="0.2">
      <c r="A6" s="18"/>
      <c r="B6" s="19"/>
      <c r="C6" s="102" t="s">
        <v>194</v>
      </c>
      <c r="D6" s="26" t="s">
        <v>196</v>
      </c>
      <c r="E6" s="103" t="s">
        <v>197</v>
      </c>
      <c r="F6" s="26" t="s">
        <v>198</v>
      </c>
      <c r="G6" s="26" t="s">
        <v>198</v>
      </c>
      <c r="H6" s="140">
        <v>74</v>
      </c>
      <c r="I6" s="140">
        <v>20</v>
      </c>
      <c r="J6" s="140">
        <v>2</v>
      </c>
      <c r="K6" s="140">
        <v>29</v>
      </c>
      <c r="L6" s="140">
        <v>1</v>
      </c>
      <c r="M6" s="140">
        <v>2</v>
      </c>
      <c r="N6" s="140">
        <v>12</v>
      </c>
      <c r="O6" s="140">
        <v>2</v>
      </c>
      <c r="P6" s="140">
        <v>4</v>
      </c>
      <c r="Q6" s="136">
        <v>44</v>
      </c>
      <c r="R6" s="99">
        <v>3</v>
      </c>
      <c r="S6" s="99">
        <v>3</v>
      </c>
      <c r="T6" s="114">
        <f>SUM(Table1[[#This Row],[JUL]:[JUN]])</f>
        <v>196</v>
      </c>
    </row>
    <row r="7" spans="1:22" ht="34.5" customHeight="1" x14ac:dyDescent="0.2">
      <c r="A7" s="24"/>
      <c r="B7" s="3" t="s">
        <v>86</v>
      </c>
      <c r="C7" s="4" t="s">
        <v>47</v>
      </c>
      <c r="D7" s="24" t="s">
        <v>76</v>
      </c>
      <c r="E7" s="37" t="s">
        <v>60</v>
      </c>
      <c r="F7" s="24">
        <v>2234958</v>
      </c>
      <c r="G7" s="24" t="s">
        <v>61</v>
      </c>
      <c r="H7" s="5">
        <v>0</v>
      </c>
      <c r="I7" s="5">
        <v>0</v>
      </c>
      <c r="J7" s="5">
        <v>2</v>
      </c>
      <c r="K7" s="5">
        <v>1</v>
      </c>
      <c r="L7" s="5">
        <v>3</v>
      </c>
      <c r="M7" s="5">
        <v>0</v>
      </c>
      <c r="N7" s="5">
        <v>1</v>
      </c>
      <c r="O7" s="5">
        <v>1</v>
      </c>
      <c r="P7" s="5">
        <v>3</v>
      </c>
      <c r="Q7" s="5">
        <v>84</v>
      </c>
      <c r="R7" s="5">
        <v>5</v>
      </c>
      <c r="S7" s="5">
        <v>7</v>
      </c>
      <c r="T7" s="114">
        <f>SUM(Table1[[#This Row],[JUL]:[JUN]])</f>
        <v>107</v>
      </c>
    </row>
    <row r="8" spans="1:22" ht="34.5" customHeight="1" x14ac:dyDescent="0.2">
      <c r="A8" s="24" t="s">
        <v>56</v>
      </c>
      <c r="B8" s="3" t="s">
        <v>86</v>
      </c>
      <c r="C8" s="4" t="s">
        <v>5</v>
      </c>
      <c r="D8" s="24" t="s">
        <v>187</v>
      </c>
      <c r="E8" s="104" t="s">
        <v>200</v>
      </c>
      <c r="F8" s="50" t="s">
        <v>111</v>
      </c>
      <c r="G8" s="24" t="s">
        <v>209</v>
      </c>
      <c r="H8" s="137" t="s">
        <v>210</v>
      </c>
      <c r="I8" s="137" t="s">
        <v>210</v>
      </c>
      <c r="J8" s="137" t="s">
        <v>210</v>
      </c>
      <c r="K8" s="137" t="s">
        <v>210</v>
      </c>
      <c r="L8" s="137" t="s">
        <v>210</v>
      </c>
      <c r="M8" s="137" t="s">
        <v>210</v>
      </c>
      <c r="N8" s="137" t="s">
        <v>210</v>
      </c>
      <c r="O8" s="137" t="s">
        <v>210</v>
      </c>
      <c r="P8" s="137" t="s">
        <v>210</v>
      </c>
      <c r="Q8" s="137" t="s">
        <v>210</v>
      </c>
      <c r="R8" s="137" t="s">
        <v>210</v>
      </c>
      <c r="S8" s="137" t="s">
        <v>210</v>
      </c>
      <c r="T8" s="114">
        <f>SUM(Table1[[#This Row],[JUL]:[JUN]])</f>
        <v>0</v>
      </c>
    </row>
    <row r="9" spans="1:22" ht="34.5" customHeight="1" x14ac:dyDescent="0.2">
      <c r="A9" s="24" t="s">
        <v>91</v>
      </c>
      <c r="B9" s="3" t="s">
        <v>86</v>
      </c>
      <c r="C9" s="4" t="s">
        <v>48</v>
      </c>
      <c r="D9" s="24" t="s">
        <v>188</v>
      </c>
      <c r="E9" s="37" t="s">
        <v>90</v>
      </c>
      <c r="F9" s="24" t="s">
        <v>74</v>
      </c>
      <c r="G9" s="24" t="s">
        <v>63</v>
      </c>
      <c r="H9" s="40">
        <v>17</v>
      </c>
      <c r="I9" s="40">
        <v>24</v>
      </c>
      <c r="J9" s="40">
        <v>15</v>
      </c>
      <c r="K9" s="40">
        <v>30</v>
      </c>
      <c r="L9" s="40">
        <v>27</v>
      </c>
      <c r="M9" s="40">
        <v>5</v>
      </c>
      <c r="N9" s="6">
        <v>6</v>
      </c>
      <c r="O9" s="6">
        <v>25</v>
      </c>
      <c r="P9" s="6">
        <v>27</v>
      </c>
      <c r="Q9" s="7">
        <v>32</v>
      </c>
      <c r="R9" s="7">
        <v>7</v>
      </c>
      <c r="S9" s="7">
        <v>10</v>
      </c>
      <c r="T9" s="114">
        <f>SUM(Table1[[#This Row],[JUL]:[JUN]])</f>
        <v>225</v>
      </c>
    </row>
    <row r="10" spans="1:22" ht="34.5" customHeight="1" x14ac:dyDescent="0.2">
      <c r="A10" s="24" t="s">
        <v>91</v>
      </c>
      <c r="B10" s="3" t="s">
        <v>86</v>
      </c>
      <c r="C10" s="4" t="s">
        <v>49</v>
      </c>
      <c r="D10" s="24" t="s">
        <v>199</v>
      </c>
      <c r="E10" s="38" t="s">
        <v>90</v>
      </c>
      <c r="F10" s="24" t="s">
        <v>74</v>
      </c>
      <c r="G10" s="24" t="s">
        <v>63</v>
      </c>
      <c r="H10" s="40"/>
      <c r="I10" s="40"/>
      <c r="J10" s="40"/>
      <c r="K10" s="40"/>
      <c r="L10" s="40"/>
      <c r="M10" s="40"/>
      <c r="N10" s="7"/>
      <c r="O10" s="7"/>
      <c r="P10" s="7"/>
      <c r="Q10" s="7"/>
      <c r="R10" s="7"/>
      <c r="S10" s="7"/>
      <c r="T10" s="114">
        <f>SUM(Table1[[#This Row],[JUL]:[JUN]])</f>
        <v>0</v>
      </c>
    </row>
    <row r="11" spans="1:22" ht="34.5" customHeight="1" x14ac:dyDescent="0.2">
      <c r="A11" s="24" t="s">
        <v>77</v>
      </c>
      <c r="B11" s="14"/>
      <c r="C11" s="4" t="s">
        <v>119</v>
      </c>
      <c r="D11" s="24" t="s">
        <v>151</v>
      </c>
      <c r="E11" s="37" t="s">
        <v>150</v>
      </c>
      <c r="F11" s="24"/>
      <c r="G11" s="24"/>
      <c r="H11" s="12">
        <v>9</v>
      </c>
      <c r="I11" s="12">
        <v>26</v>
      </c>
      <c r="J11" s="12">
        <v>5</v>
      </c>
      <c r="K11" s="12">
        <v>2</v>
      </c>
      <c r="L11" s="12">
        <v>0</v>
      </c>
      <c r="M11" s="12">
        <v>0</v>
      </c>
      <c r="N11" s="12">
        <v>2</v>
      </c>
      <c r="O11" s="12">
        <v>29</v>
      </c>
      <c r="P11" s="12">
        <v>4</v>
      </c>
      <c r="Q11" s="12">
        <v>1</v>
      </c>
      <c r="R11" s="12">
        <v>3</v>
      </c>
      <c r="S11" s="12">
        <v>3</v>
      </c>
      <c r="T11" s="114">
        <f>SUM(Table1[[#This Row],[JUL]:[JUN]])</f>
        <v>84</v>
      </c>
      <c r="V11" s="1" t="s">
        <v>193</v>
      </c>
    </row>
    <row r="12" spans="1:22" ht="34.5" customHeight="1" x14ac:dyDescent="0.2">
      <c r="A12" s="24"/>
      <c r="B12" s="14"/>
      <c r="C12" s="4" t="s">
        <v>203</v>
      </c>
      <c r="D12" s="24" t="s">
        <v>204</v>
      </c>
      <c r="E12" s="37" t="s">
        <v>205</v>
      </c>
      <c r="F12" s="37" t="s">
        <v>206</v>
      </c>
      <c r="G12" s="24" t="s">
        <v>207</v>
      </c>
      <c r="H12" s="12">
        <v>60</v>
      </c>
      <c r="I12" s="12">
        <v>55</v>
      </c>
      <c r="J12" s="12">
        <v>47</v>
      </c>
      <c r="K12" s="12">
        <v>97</v>
      </c>
      <c r="L12" s="12">
        <v>60</v>
      </c>
      <c r="M12" s="12">
        <v>77</v>
      </c>
      <c r="N12" s="12">
        <v>66</v>
      </c>
      <c r="O12" s="12">
        <v>102</v>
      </c>
      <c r="P12" s="12">
        <v>89</v>
      </c>
      <c r="Q12" s="12">
        <v>93</v>
      </c>
      <c r="R12" s="12">
        <v>52</v>
      </c>
      <c r="S12" s="12">
        <v>62</v>
      </c>
      <c r="T12" s="114">
        <f>SUM(Table1[[#This Row],[JUL]:[JUN]])</f>
        <v>860</v>
      </c>
    </row>
    <row r="13" spans="1:22" ht="34.5" customHeight="1" x14ac:dyDescent="0.2">
      <c r="A13" s="120"/>
      <c r="B13" s="125"/>
      <c r="C13" s="126" t="s">
        <v>225</v>
      </c>
      <c r="D13" s="119" t="s">
        <v>187</v>
      </c>
      <c r="E13" s="37" t="s">
        <v>234</v>
      </c>
      <c r="F13" s="119" t="s">
        <v>148</v>
      </c>
      <c r="G13" s="119" t="s">
        <v>226</v>
      </c>
      <c r="H13" s="140">
        <v>0</v>
      </c>
      <c r="I13" s="140">
        <v>130</v>
      </c>
      <c r="J13" s="140">
        <v>268</v>
      </c>
      <c r="K13" s="140">
        <v>406</v>
      </c>
      <c r="L13" s="140">
        <v>229</v>
      </c>
      <c r="M13" s="123">
        <v>13</v>
      </c>
      <c r="N13" s="123">
        <v>0</v>
      </c>
      <c r="O13" s="123">
        <v>4</v>
      </c>
      <c r="P13" s="123">
        <v>0</v>
      </c>
      <c r="Q13" s="138">
        <v>2</v>
      </c>
      <c r="R13" s="123">
        <v>2</v>
      </c>
      <c r="S13" s="123">
        <v>0</v>
      </c>
      <c r="T13" s="127">
        <f>SUM(H13:S13)</f>
        <v>1054</v>
      </c>
    </row>
    <row r="14" spans="1:22" ht="34.5" customHeight="1" x14ac:dyDescent="0.2">
      <c r="A14" s="24" t="s">
        <v>185</v>
      </c>
      <c r="B14" s="14"/>
      <c r="C14" s="4" t="s">
        <v>184</v>
      </c>
      <c r="D14" s="24"/>
      <c r="E14" s="37" t="s">
        <v>186</v>
      </c>
      <c r="F14" s="37" t="s">
        <v>237</v>
      </c>
      <c r="G14" s="24" t="s">
        <v>250</v>
      </c>
      <c r="H14" s="141">
        <v>63</v>
      </c>
      <c r="I14" s="141">
        <v>30</v>
      </c>
      <c r="J14" s="141">
        <v>28</v>
      </c>
      <c r="K14" s="141">
        <v>75</v>
      </c>
      <c r="L14" s="141">
        <v>33</v>
      </c>
      <c r="M14" s="141">
        <v>4</v>
      </c>
      <c r="N14" s="141">
        <v>8</v>
      </c>
      <c r="O14" s="141">
        <v>5</v>
      </c>
      <c r="P14" s="141">
        <v>12</v>
      </c>
      <c r="Q14" s="139">
        <v>58</v>
      </c>
      <c r="R14" s="12">
        <v>11</v>
      </c>
      <c r="S14" s="12">
        <v>0</v>
      </c>
      <c r="T14" s="114">
        <f>SUM(Table1[[#This Row],[JUL]:[JUN]])</f>
        <v>327</v>
      </c>
    </row>
    <row r="15" spans="1:22" ht="34.5" customHeight="1" thickBot="1" x14ac:dyDescent="0.25">
      <c r="A15" s="24"/>
      <c r="B15" s="3" t="s">
        <v>86</v>
      </c>
      <c r="C15" s="4" t="s">
        <v>41</v>
      </c>
      <c r="D15" s="24" t="s">
        <v>81</v>
      </c>
      <c r="E15" s="37" t="s">
        <v>64</v>
      </c>
      <c r="F15" s="37" t="s">
        <v>65</v>
      </c>
      <c r="G15" s="24" t="s">
        <v>66</v>
      </c>
      <c r="H15" s="142">
        <v>72</v>
      </c>
      <c r="I15" s="142">
        <v>164</v>
      </c>
      <c r="J15" s="142">
        <v>67</v>
      </c>
      <c r="K15" s="142">
        <v>135</v>
      </c>
      <c r="L15" s="142">
        <v>372</v>
      </c>
      <c r="M15" s="142">
        <v>17</v>
      </c>
      <c r="N15" s="142">
        <v>55</v>
      </c>
      <c r="O15" s="142">
        <v>38</v>
      </c>
      <c r="P15" s="142">
        <v>196</v>
      </c>
      <c r="Q15" s="160">
        <v>119</v>
      </c>
      <c r="R15" s="161">
        <v>26</v>
      </c>
      <c r="S15" s="161">
        <v>26</v>
      </c>
      <c r="T15" s="114">
        <f>SUM(Table1[[#This Row],[JUL]:[JUN]])</f>
        <v>1287</v>
      </c>
    </row>
    <row r="16" spans="1:22" ht="34.5" customHeight="1" thickBot="1" x14ac:dyDescent="0.25">
      <c r="A16" s="24" t="s">
        <v>27</v>
      </c>
      <c r="B16" s="3"/>
      <c r="C16" s="4" t="s">
        <v>120</v>
      </c>
      <c r="D16" s="24" t="s">
        <v>127</v>
      </c>
      <c r="E16" s="37" t="s">
        <v>239</v>
      </c>
      <c r="F16" s="67" t="s">
        <v>114</v>
      </c>
      <c r="G16" s="130" t="s">
        <v>69</v>
      </c>
      <c r="H16" s="132">
        <v>22</v>
      </c>
      <c r="I16" s="132">
        <v>11</v>
      </c>
      <c r="J16" s="132">
        <v>54</v>
      </c>
      <c r="K16" s="132">
        <v>161</v>
      </c>
      <c r="L16" s="132">
        <v>111</v>
      </c>
      <c r="M16" s="132">
        <v>39</v>
      </c>
      <c r="N16" s="131">
        <v>21</v>
      </c>
      <c r="O16" s="40">
        <v>69</v>
      </c>
      <c r="P16" s="40">
        <v>248</v>
      </c>
      <c r="Q16" s="40">
        <v>34</v>
      </c>
      <c r="R16" s="40">
        <v>2</v>
      </c>
      <c r="S16" s="107">
        <v>12</v>
      </c>
      <c r="T16" s="115">
        <f>SUM(Table1[[#This Row],[JUL]:[JUN]])</f>
        <v>784</v>
      </c>
    </row>
    <row r="17" spans="1:20" ht="34.5" customHeight="1" x14ac:dyDescent="0.2">
      <c r="A17" s="24"/>
      <c r="B17" s="3"/>
      <c r="C17" s="4" t="s">
        <v>159</v>
      </c>
      <c r="D17" s="24"/>
      <c r="E17" s="37"/>
      <c r="F17" s="67"/>
      <c r="G17" s="80" t="s">
        <v>212</v>
      </c>
      <c r="H17" s="83">
        <f>SUM(Table15[JUL])</f>
        <v>5522</v>
      </c>
      <c r="I17" s="83">
        <f>SUM(Table15[AUG])</f>
        <v>6225</v>
      </c>
      <c r="J17" s="83">
        <f>SUM(Table15[SEP])</f>
        <v>14710</v>
      </c>
      <c r="K17" s="83">
        <f>SUM(Table15[OCT])</f>
        <v>14293</v>
      </c>
      <c r="L17" s="83">
        <f>SUM(Table15[NOV])</f>
        <v>14565</v>
      </c>
      <c r="M17" s="83">
        <f>SUM(Table15[DEC])</f>
        <v>2761</v>
      </c>
      <c r="N17" s="83">
        <f>SUM(Table15[JAN])</f>
        <v>3394</v>
      </c>
      <c r="O17" s="83">
        <f>SUM(Table15[FEB])</f>
        <v>10193</v>
      </c>
      <c r="P17" s="83">
        <f>SUM(Table15[MAR])</f>
        <v>11519</v>
      </c>
      <c r="Q17" s="83">
        <f>SUM(Table15[APR])</f>
        <v>12895</v>
      </c>
      <c r="R17" s="83">
        <f>SUM(Table15[MAY])</f>
        <v>4147</v>
      </c>
      <c r="S17" s="83">
        <f>SUM(Table15[JUN])</f>
        <v>4344</v>
      </c>
      <c r="T17" s="115">
        <f>SUM(Table1[[#This Row],[JUL]:[JUN]])</f>
        <v>104568</v>
      </c>
    </row>
    <row r="18" spans="1:20" ht="34.5" customHeight="1" x14ac:dyDescent="0.2">
      <c r="A18" s="24"/>
      <c r="B18" s="3"/>
      <c r="C18" s="4" t="s">
        <v>162</v>
      </c>
      <c r="D18" s="24"/>
      <c r="E18" s="37" t="s">
        <v>242</v>
      </c>
      <c r="F18" s="66" t="s">
        <v>237</v>
      </c>
      <c r="G18" s="80" t="s">
        <v>226</v>
      </c>
      <c r="H18" s="136">
        <v>90</v>
      </c>
      <c r="I18" s="136">
        <v>155</v>
      </c>
      <c r="J18" s="136">
        <v>217</v>
      </c>
      <c r="K18" s="136">
        <v>162</v>
      </c>
      <c r="L18" s="136">
        <v>240</v>
      </c>
      <c r="M18" s="136">
        <v>31</v>
      </c>
      <c r="N18" s="136">
        <v>44</v>
      </c>
      <c r="O18" s="136">
        <v>162</v>
      </c>
      <c r="P18" s="136">
        <v>117</v>
      </c>
      <c r="Q18" s="136">
        <v>179</v>
      </c>
      <c r="R18" s="136">
        <v>63</v>
      </c>
      <c r="S18" s="108">
        <v>64</v>
      </c>
      <c r="T18" s="116">
        <f>SUM(Table1[[#This Row],[JUL]:[JUN]])</f>
        <v>1524</v>
      </c>
    </row>
    <row r="19" spans="1:20" ht="34.5" customHeight="1" x14ac:dyDescent="0.2">
      <c r="A19" s="24"/>
      <c r="B19" s="3" t="s">
        <v>86</v>
      </c>
      <c r="C19" s="4" t="s">
        <v>42</v>
      </c>
      <c r="D19" s="24" t="s">
        <v>145</v>
      </c>
      <c r="E19" s="37" t="s">
        <v>144</v>
      </c>
      <c r="F19" s="37" t="s">
        <v>147</v>
      </c>
      <c r="G19" s="37" t="s">
        <v>215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07"/>
      <c r="T19" s="116">
        <f>SUM(Table1[[#This Row],[JUL]:[JUN]])</f>
        <v>0</v>
      </c>
    </row>
    <row r="20" spans="1:20" ht="34.5" customHeight="1" x14ac:dyDescent="0.2">
      <c r="A20" s="24"/>
      <c r="B20" s="3"/>
      <c r="C20" s="4" t="s">
        <v>192</v>
      </c>
      <c r="D20" s="24" t="s">
        <v>208</v>
      </c>
      <c r="E20" s="37" t="s">
        <v>211</v>
      </c>
      <c r="F20" s="37"/>
      <c r="G20" s="78"/>
      <c r="H20" s="40"/>
      <c r="I20" s="40"/>
      <c r="J20" s="40"/>
      <c r="K20" s="40"/>
      <c r="L20" s="40"/>
      <c r="M20" s="40"/>
      <c r="N20" s="12"/>
      <c r="O20" s="40"/>
      <c r="P20" s="40"/>
      <c r="Q20" s="40"/>
      <c r="R20" s="40"/>
      <c r="S20" s="107"/>
      <c r="T20" s="116">
        <f>SUM(Table1[[#This Row],[JUL]:[JUN]])</f>
        <v>0</v>
      </c>
    </row>
    <row r="21" spans="1:20" ht="34.5" customHeight="1" x14ac:dyDescent="0.2">
      <c r="A21" s="24" t="s">
        <v>27</v>
      </c>
      <c r="B21" s="14"/>
      <c r="C21" s="13" t="s">
        <v>83</v>
      </c>
      <c r="D21" s="24" t="s">
        <v>127</v>
      </c>
      <c r="E21" s="37" t="s">
        <v>182</v>
      </c>
      <c r="F21" s="24" t="s">
        <v>114</v>
      </c>
      <c r="G21" s="24" t="s">
        <v>69</v>
      </c>
      <c r="H21" s="7">
        <v>11</v>
      </c>
      <c r="I21" s="7">
        <v>1</v>
      </c>
      <c r="J21" s="7">
        <v>6</v>
      </c>
      <c r="K21" s="7">
        <v>28</v>
      </c>
      <c r="L21" s="7">
        <v>11</v>
      </c>
      <c r="M21" s="7">
        <v>0</v>
      </c>
      <c r="N21" s="12">
        <v>17</v>
      </c>
      <c r="O21" s="12">
        <v>37</v>
      </c>
      <c r="P21" s="12">
        <v>96</v>
      </c>
      <c r="Q21" s="12">
        <v>16</v>
      </c>
      <c r="R21" s="12">
        <v>3</v>
      </c>
      <c r="S21" s="109">
        <v>6</v>
      </c>
      <c r="T21" s="116">
        <f>SUM(Table1[[#This Row],[JUL]:[JUN]])</f>
        <v>232</v>
      </c>
    </row>
    <row r="22" spans="1:20" ht="34.5" customHeight="1" x14ac:dyDescent="0.2">
      <c r="A22" s="24" t="s">
        <v>27</v>
      </c>
      <c r="B22" s="3" t="s">
        <v>86</v>
      </c>
      <c r="C22" s="4" t="s">
        <v>6</v>
      </c>
      <c r="D22" s="24" t="s">
        <v>127</v>
      </c>
      <c r="E22" s="37" t="s">
        <v>126</v>
      </c>
      <c r="F22" s="24" t="s">
        <v>114</v>
      </c>
      <c r="G22" s="24" t="s">
        <v>69</v>
      </c>
      <c r="H22" s="6">
        <v>8</v>
      </c>
      <c r="I22" s="6">
        <v>9</v>
      </c>
      <c r="J22" s="6">
        <v>7</v>
      </c>
      <c r="K22" s="6">
        <v>33</v>
      </c>
      <c r="L22" s="6">
        <v>17</v>
      </c>
      <c r="M22" s="6">
        <v>0</v>
      </c>
      <c r="N22" s="7">
        <v>1</v>
      </c>
      <c r="O22" s="7">
        <v>41</v>
      </c>
      <c r="P22" s="7">
        <v>215</v>
      </c>
      <c r="Q22" s="7">
        <v>58</v>
      </c>
      <c r="R22" s="7">
        <v>3</v>
      </c>
      <c r="S22" s="107">
        <v>46</v>
      </c>
      <c r="T22" s="116">
        <f>SUM(Table1[[#This Row],[JUL]:[JUN]])</f>
        <v>438</v>
      </c>
    </row>
    <row r="23" spans="1:20" ht="34.5" customHeight="1" x14ac:dyDescent="0.2">
      <c r="A23" s="24"/>
      <c r="B23" s="3" t="s">
        <v>86</v>
      </c>
      <c r="C23" s="4" t="s">
        <v>241</v>
      </c>
      <c r="D23" s="24" t="s">
        <v>79</v>
      </c>
      <c r="E23" s="79" t="s">
        <v>158</v>
      </c>
      <c r="F23" s="24" t="s">
        <v>149</v>
      </c>
      <c r="G23" s="24" t="s">
        <v>63</v>
      </c>
      <c r="H23" s="163">
        <v>507</v>
      </c>
      <c r="I23" s="163">
        <v>333</v>
      </c>
      <c r="J23" s="163">
        <v>1151</v>
      </c>
      <c r="K23" s="163">
        <v>1248</v>
      </c>
      <c r="L23" s="163">
        <v>788</v>
      </c>
      <c r="M23" s="163">
        <v>311</v>
      </c>
      <c r="N23" s="163">
        <v>528</v>
      </c>
      <c r="O23" s="163">
        <v>952</v>
      </c>
      <c r="P23" s="163">
        <v>878</v>
      </c>
      <c r="Q23" s="163">
        <v>1087</v>
      </c>
      <c r="R23" s="163">
        <v>416</v>
      </c>
      <c r="S23" s="163">
        <v>415</v>
      </c>
      <c r="T23" s="162">
        <f>SUM(Table1[[#This Row],[JUL]:[JUN]])</f>
        <v>8614</v>
      </c>
    </row>
    <row r="24" spans="1:20" ht="34.5" customHeight="1" x14ac:dyDescent="0.2">
      <c r="A24" s="120"/>
      <c r="B24" s="125"/>
      <c r="C24" s="126" t="s">
        <v>240</v>
      </c>
      <c r="D24" s="24"/>
      <c r="E24" s="37" t="s">
        <v>227</v>
      </c>
      <c r="F24" s="37" t="s">
        <v>147</v>
      </c>
      <c r="G24" s="24" t="s">
        <v>220</v>
      </c>
      <c r="H24" s="123">
        <v>35</v>
      </c>
      <c r="I24" s="123">
        <v>48</v>
      </c>
      <c r="J24" s="123">
        <v>169</v>
      </c>
      <c r="K24" s="123">
        <v>111</v>
      </c>
      <c r="L24" s="123">
        <v>52</v>
      </c>
      <c r="M24" s="123">
        <v>22</v>
      </c>
      <c r="N24" s="123">
        <v>53</v>
      </c>
      <c r="O24" s="123">
        <v>113</v>
      </c>
      <c r="P24" s="123">
        <v>103</v>
      </c>
      <c r="Q24" s="123">
        <v>100</v>
      </c>
      <c r="R24" s="123">
        <v>26</v>
      </c>
      <c r="S24" s="123">
        <v>7</v>
      </c>
      <c r="T24" s="162">
        <f>SUM(Table1[[#This Row],[JUL]:[JUN]])</f>
        <v>839</v>
      </c>
    </row>
    <row r="25" spans="1:20" ht="34.5" customHeight="1" x14ac:dyDescent="0.2">
      <c r="A25" s="24" t="s">
        <v>27</v>
      </c>
      <c r="B25" s="30" t="s">
        <v>86</v>
      </c>
      <c r="C25" s="31" t="s">
        <v>84</v>
      </c>
      <c r="D25" s="24" t="s">
        <v>80</v>
      </c>
      <c r="E25" s="37" t="s">
        <v>182</v>
      </c>
      <c r="F25" s="24" t="s">
        <v>114</v>
      </c>
      <c r="G25" s="24" t="s">
        <v>69</v>
      </c>
      <c r="H25" s="12">
        <v>9</v>
      </c>
      <c r="I25" s="12">
        <v>1</v>
      </c>
      <c r="J25" s="12">
        <v>2</v>
      </c>
      <c r="K25" s="12">
        <v>9</v>
      </c>
      <c r="L25" s="12">
        <v>10</v>
      </c>
      <c r="M25" s="40">
        <v>10</v>
      </c>
      <c r="N25" s="40">
        <v>13</v>
      </c>
      <c r="O25" s="40">
        <v>33</v>
      </c>
      <c r="P25" s="40">
        <v>68</v>
      </c>
      <c r="Q25" s="40">
        <v>46</v>
      </c>
      <c r="R25" s="12">
        <v>2</v>
      </c>
      <c r="S25" s="109">
        <v>7</v>
      </c>
      <c r="T25" s="116">
        <f>SUM(Table1[[#This Row],[JUL]:[JUN]])</f>
        <v>210</v>
      </c>
    </row>
    <row r="26" spans="1:20" ht="34.5" customHeight="1" x14ac:dyDescent="0.2">
      <c r="A26" s="24" t="s">
        <v>27</v>
      </c>
      <c r="B26" s="30"/>
      <c r="C26" s="29" t="s">
        <v>189</v>
      </c>
      <c r="D26" s="93"/>
      <c r="E26" s="94" t="s">
        <v>126</v>
      </c>
      <c r="F26" s="95" t="s">
        <v>114</v>
      </c>
      <c r="G26" s="24" t="s">
        <v>69</v>
      </c>
      <c r="H26" s="133">
        <v>13</v>
      </c>
      <c r="I26" s="12">
        <v>6</v>
      </c>
      <c r="J26" s="12">
        <v>26</v>
      </c>
      <c r="K26" s="12">
        <v>50</v>
      </c>
      <c r="L26" s="12">
        <v>27</v>
      </c>
      <c r="M26" s="12">
        <v>12</v>
      </c>
      <c r="N26" s="12">
        <v>0</v>
      </c>
      <c r="O26" s="12">
        <v>49</v>
      </c>
      <c r="P26" s="12">
        <v>24</v>
      </c>
      <c r="Q26" s="12">
        <v>21</v>
      </c>
      <c r="R26" s="12">
        <v>13</v>
      </c>
      <c r="S26" s="109">
        <v>28</v>
      </c>
      <c r="T26" s="116">
        <f>SUM(Table1[[#This Row],[JUL]:[JUN]])</f>
        <v>269</v>
      </c>
    </row>
    <row r="27" spans="1:20" ht="34.5" customHeight="1" x14ac:dyDescent="0.2">
      <c r="A27" s="24" t="s">
        <v>27</v>
      </c>
      <c r="B27" s="30" t="s">
        <v>86</v>
      </c>
      <c r="C27" s="29" t="s">
        <v>183</v>
      </c>
      <c r="D27" s="24" t="s">
        <v>80</v>
      </c>
      <c r="E27" s="37" t="s">
        <v>126</v>
      </c>
      <c r="F27" s="24" t="s">
        <v>114</v>
      </c>
      <c r="G27" s="24" t="s">
        <v>69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09">
        <v>0</v>
      </c>
      <c r="T27" s="116">
        <f>SUM(Table1[[#This Row],[JUL]:[JUN]])</f>
        <v>0</v>
      </c>
    </row>
    <row r="28" spans="1:20" ht="34.5" customHeight="1" x14ac:dyDescent="0.2">
      <c r="A28" s="24"/>
      <c r="B28" s="30" t="s">
        <v>86</v>
      </c>
      <c r="C28" s="29" t="s">
        <v>156</v>
      </c>
      <c r="D28" s="24" t="s">
        <v>122</v>
      </c>
      <c r="E28" s="37" t="s">
        <v>182</v>
      </c>
      <c r="F28" s="24" t="s">
        <v>114</v>
      </c>
      <c r="G28" s="24" t="s">
        <v>69</v>
      </c>
      <c r="H28" s="12">
        <v>1</v>
      </c>
      <c r="I28" s="12">
        <v>1</v>
      </c>
      <c r="J28" s="12">
        <v>5</v>
      </c>
      <c r="K28" s="12">
        <v>2</v>
      </c>
      <c r="L28" s="12">
        <v>1</v>
      </c>
      <c r="M28" s="12">
        <v>0</v>
      </c>
      <c r="N28" s="12">
        <v>0</v>
      </c>
      <c r="O28" s="12">
        <v>0</v>
      </c>
      <c r="P28" s="40">
        <v>5</v>
      </c>
      <c r="Q28" s="12">
        <v>0</v>
      </c>
      <c r="R28" s="12">
        <v>0</v>
      </c>
      <c r="S28" s="109">
        <v>0</v>
      </c>
      <c r="T28" s="116">
        <f>SUM(Table1[[#This Row],[JUL]:[JUN]])</f>
        <v>15</v>
      </c>
    </row>
    <row r="29" spans="1:20" ht="34.5" customHeight="1" x14ac:dyDescent="0.2">
      <c r="A29" s="24"/>
      <c r="B29" s="30"/>
      <c r="C29" s="29" t="s">
        <v>243</v>
      </c>
      <c r="D29" s="24"/>
      <c r="E29" s="66" t="s">
        <v>124</v>
      </c>
      <c r="F29" s="67" t="s">
        <v>71</v>
      </c>
      <c r="G29" s="24" t="s">
        <v>125</v>
      </c>
      <c r="H29" s="12">
        <v>0</v>
      </c>
      <c r="I29" s="12">
        <v>35</v>
      </c>
      <c r="J29" s="12">
        <v>129</v>
      </c>
      <c r="K29" s="12">
        <v>146</v>
      </c>
      <c r="L29" s="12">
        <v>54</v>
      </c>
      <c r="M29" s="12">
        <v>2</v>
      </c>
      <c r="N29" s="12">
        <v>0</v>
      </c>
      <c r="O29" s="12">
        <v>79</v>
      </c>
      <c r="P29" s="12">
        <v>74</v>
      </c>
      <c r="Q29" s="12">
        <v>109</v>
      </c>
      <c r="R29" s="12">
        <v>18</v>
      </c>
      <c r="S29" s="109">
        <v>17</v>
      </c>
      <c r="T29" s="116">
        <f>SUM(Table1[[#This Row],[JUL]:[JUN]])</f>
        <v>663</v>
      </c>
    </row>
    <row r="30" spans="1:20" ht="34.5" customHeight="1" x14ac:dyDescent="0.2">
      <c r="A30" s="24" t="s">
        <v>27</v>
      </c>
      <c r="B30" s="3" t="s">
        <v>86</v>
      </c>
      <c r="C30" s="4" t="s">
        <v>96</v>
      </c>
      <c r="D30" s="24" t="s">
        <v>127</v>
      </c>
      <c r="E30" s="37" t="s">
        <v>126</v>
      </c>
      <c r="F30" s="24" t="s">
        <v>114</v>
      </c>
      <c r="G30" s="24" t="s">
        <v>69</v>
      </c>
      <c r="H30" s="7">
        <v>1</v>
      </c>
      <c r="I30" s="7">
        <v>10</v>
      </c>
      <c r="J30" s="7">
        <v>166</v>
      </c>
      <c r="K30" s="7">
        <v>203</v>
      </c>
      <c r="L30" s="7">
        <v>181</v>
      </c>
      <c r="M30" s="7">
        <v>4</v>
      </c>
      <c r="N30" s="7">
        <v>8</v>
      </c>
      <c r="O30" s="7">
        <v>70</v>
      </c>
      <c r="P30" s="7">
        <v>61</v>
      </c>
      <c r="Q30" s="7">
        <v>86</v>
      </c>
      <c r="R30" s="7">
        <v>13</v>
      </c>
      <c r="S30" s="107">
        <v>2</v>
      </c>
      <c r="T30" s="116">
        <f>SUM(Table1[[#This Row],[JUL]:[JUN]])</f>
        <v>805</v>
      </c>
    </row>
    <row r="31" spans="1:20" ht="34.5" customHeight="1" x14ac:dyDescent="0.2">
      <c r="A31" s="120"/>
      <c r="B31" s="125"/>
      <c r="C31" s="126" t="s">
        <v>246</v>
      </c>
      <c r="D31" s="119"/>
      <c r="E31" s="37" t="s">
        <v>247</v>
      </c>
      <c r="F31" s="67" t="s">
        <v>218</v>
      </c>
      <c r="G31" s="134" t="s">
        <v>248</v>
      </c>
      <c r="H31" s="123">
        <v>26</v>
      </c>
      <c r="I31" s="123">
        <v>164</v>
      </c>
      <c r="J31" s="123">
        <v>107</v>
      </c>
      <c r="K31" s="123">
        <v>57</v>
      </c>
      <c r="L31" s="123">
        <v>32</v>
      </c>
      <c r="M31" s="123">
        <v>3</v>
      </c>
      <c r="N31" s="123">
        <v>86</v>
      </c>
      <c r="O31" s="123">
        <v>59</v>
      </c>
      <c r="P31" s="123">
        <v>55</v>
      </c>
      <c r="Q31" s="123">
        <v>44</v>
      </c>
      <c r="R31" s="123">
        <v>9</v>
      </c>
      <c r="S31" s="123">
        <v>15</v>
      </c>
      <c r="T31" s="116">
        <f>SUM(Table1[[#This Row],[JUL]:[JUN]])</f>
        <v>657</v>
      </c>
    </row>
    <row r="32" spans="1:20" ht="34.5" customHeight="1" x14ac:dyDescent="0.2">
      <c r="A32" s="24" t="s">
        <v>21</v>
      </c>
      <c r="B32" s="3" t="s">
        <v>86</v>
      </c>
      <c r="C32" s="4" t="s">
        <v>50</v>
      </c>
      <c r="D32" s="24" t="s">
        <v>85</v>
      </c>
      <c r="E32" s="37" t="s">
        <v>129</v>
      </c>
      <c r="F32" s="24" t="s">
        <v>70</v>
      </c>
      <c r="G32" s="119" t="s">
        <v>245</v>
      </c>
      <c r="H32" s="137">
        <v>0</v>
      </c>
      <c r="I32" s="137">
        <v>0</v>
      </c>
      <c r="J32" s="137">
        <v>2</v>
      </c>
      <c r="K32" s="137">
        <v>0</v>
      </c>
      <c r="L32" s="137">
        <v>0</v>
      </c>
      <c r="M32" s="137">
        <v>0</v>
      </c>
      <c r="N32" s="137">
        <v>0</v>
      </c>
      <c r="O32" s="137">
        <v>1</v>
      </c>
      <c r="P32" s="137">
        <v>1</v>
      </c>
      <c r="Q32" s="137">
        <v>0</v>
      </c>
      <c r="R32" s="137">
        <v>0</v>
      </c>
      <c r="S32" s="137">
        <v>0</v>
      </c>
      <c r="T32" s="116">
        <f>SUM(Table1[[#This Row],[JUL]:[JUN]])</f>
        <v>4</v>
      </c>
    </row>
    <row r="33" spans="1:22" ht="34.5" customHeight="1" x14ac:dyDescent="0.2">
      <c r="A33" s="24" t="s">
        <v>21</v>
      </c>
      <c r="B33" s="3" t="s">
        <v>86</v>
      </c>
      <c r="C33" s="4" t="s">
        <v>43</v>
      </c>
      <c r="D33" s="24" t="s">
        <v>85</v>
      </c>
      <c r="E33" s="37" t="s">
        <v>129</v>
      </c>
      <c r="F33" s="24" t="s">
        <v>70</v>
      </c>
      <c r="G33" s="119" t="s">
        <v>245</v>
      </c>
      <c r="H33" s="7">
        <v>7</v>
      </c>
      <c r="I33" s="7">
        <v>7</v>
      </c>
      <c r="J33" s="7">
        <v>10</v>
      </c>
      <c r="K33" s="7">
        <v>76</v>
      </c>
      <c r="L33" s="7">
        <v>51</v>
      </c>
      <c r="M33" s="7">
        <v>3</v>
      </c>
      <c r="N33" s="7">
        <v>2</v>
      </c>
      <c r="O33" s="7">
        <v>9</v>
      </c>
      <c r="P33" s="7">
        <v>70</v>
      </c>
      <c r="Q33" s="7">
        <v>67</v>
      </c>
      <c r="R33" s="7">
        <v>24</v>
      </c>
      <c r="S33" s="107">
        <v>37</v>
      </c>
      <c r="T33" s="116">
        <f>SUM(Table1[[#This Row],[JUL]:[JUN]])</f>
        <v>363</v>
      </c>
    </row>
    <row r="34" spans="1:22" ht="34.5" customHeight="1" x14ac:dyDescent="0.2">
      <c r="A34" s="120" t="s">
        <v>21</v>
      </c>
      <c r="B34" s="125"/>
      <c r="C34" s="126" t="s">
        <v>244</v>
      </c>
      <c r="D34" s="119"/>
      <c r="E34" s="37" t="s">
        <v>129</v>
      </c>
      <c r="F34" s="119" t="s">
        <v>70</v>
      </c>
      <c r="G34" s="119" t="s">
        <v>245</v>
      </c>
      <c r="H34" s="123">
        <v>4</v>
      </c>
      <c r="I34" s="123">
        <v>7</v>
      </c>
      <c r="J34" s="123">
        <v>45</v>
      </c>
      <c r="K34" s="123">
        <v>23</v>
      </c>
      <c r="L34" s="123">
        <v>25</v>
      </c>
      <c r="M34" s="123">
        <v>18</v>
      </c>
      <c r="N34" s="123">
        <v>22</v>
      </c>
      <c r="O34" s="123">
        <v>25</v>
      </c>
      <c r="P34" s="123">
        <v>31</v>
      </c>
      <c r="Q34" s="123">
        <v>33</v>
      </c>
      <c r="R34" s="123">
        <v>10</v>
      </c>
      <c r="S34" s="123">
        <v>8</v>
      </c>
      <c r="T34" s="116">
        <f>SUM(Table1[[#This Row],[JUL]:[JUN]])</f>
        <v>251</v>
      </c>
    </row>
    <row r="35" spans="1:22" ht="34.5" customHeight="1" x14ac:dyDescent="0.2">
      <c r="A35" s="24" t="s">
        <v>20</v>
      </c>
      <c r="B35" s="3" t="s">
        <v>86</v>
      </c>
      <c r="C35" s="4" t="s">
        <v>51</v>
      </c>
      <c r="D35" s="24" t="s">
        <v>146</v>
      </c>
      <c r="E35" s="37" t="s">
        <v>121</v>
      </c>
      <c r="F35" s="24" t="s">
        <v>73</v>
      </c>
      <c r="G35" s="24" t="s">
        <v>157</v>
      </c>
      <c r="H35" s="113">
        <v>164</v>
      </c>
      <c r="I35" s="113">
        <v>418</v>
      </c>
      <c r="J35" s="113">
        <v>1769</v>
      </c>
      <c r="K35" s="113">
        <v>1453</v>
      </c>
      <c r="L35" s="113">
        <v>901</v>
      </c>
      <c r="M35" s="113">
        <v>219</v>
      </c>
      <c r="N35" s="105">
        <v>191</v>
      </c>
      <c r="O35" s="105">
        <v>591</v>
      </c>
      <c r="P35" s="83">
        <v>767</v>
      </c>
      <c r="Q35" s="83">
        <v>636</v>
      </c>
      <c r="R35" s="83">
        <v>231</v>
      </c>
      <c r="S35" s="100">
        <v>138</v>
      </c>
      <c r="T35" s="116">
        <f>SUM(Table1[[#This Row],[JUL]:[JUN]])</f>
        <v>7478</v>
      </c>
    </row>
    <row r="36" spans="1:22" ht="34.5" customHeight="1" x14ac:dyDescent="0.2">
      <c r="A36" s="120"/>
      <c r="B36" s="125"/>
      <c r="C36" s="126" t="s">
        <v>235</v>
      </c>
      <c r="D36" s="119"/>
      <c r="E36" s="66" t="s">
        <v>236</v>
      </c>
      <c r="F36" s="37" t="s">
        <v>237</v>
      </c>
      <c r="G36" s="24" t="s">
        <v>238</v>
      </c>
      <c r="H36" s="123">
        <v>199</v>
      </c>
      <c r="I36" s="123">
        <v>516</v>
      </c>
      <c r="J36" s="123">
        <v>706</v>
      </c>
      <c r="K36" s="123">
        <v>517</v>
      </c>
      <c r="L36" s="123">
        <v>464</v>
      </c>
      <c r="M36" s="123">
        <v>94</v>
      </c>
      <c r="N36" s="123">
        <v>138</v>
      </c>
      <c r="O36" s="123">
        <v>396</v>
      </c>
      <c r="P36" s="123">
        <v>442</v>
      </c>
      <c r="Q36" s="123">
        <v>549</v>
      </c>
      <c r="R36" s="123">
        <v>229</v>
      </c>
      <c r="S36" s="123">
        <v>163</v>
      </c>
      <c r="T36" s="116">
        <f>SUM(Table1[[#This Row],[JUL]:[JUN]])</f>
        <v>4413</v>
      </c>
    </row>
    <row r="37" spans="1:22" ht="34.5" customHeight="1" x14ac:dyDescent="0.2">
      <c r="A37" s="24"/>
      <c r="B37" s="3" t="s">
        <v>86</v>
      </c>
      <c r="C37" s="4" t="s">
        <v>2</v>
      </c>
      <c r="D37" s="24" t="s">
        <v>94</v>
      </c>
      <c r="E37" s="37" t="s">
        <v>88</v>
      </c>
      <c r="F37" s="37" t="s">
        <v>218</v>
      </c>
      <c r="G37" s="167" t="s">
        <v>255</v>
      </c>
      <c r="H37" s="5">
        <v>91</v>
      </c>
      <c r="I37" s="5">
        <v>170</v>
      </c>
      <c r="J37" s="5">
        <v>260</v>
      </c>
      <c r="K37" s="5">
        <v>214</v>
      </c>
      <c r="L37" s="5">
        <v>140</v>
      </c>
      <c r="M37" s="5">
        <v>48</v>
      </c>
      <c r="N37" s="5">
        <v>69</v>
      </c>
      <c r="O37" s="5">
        <v>193</v>
      </c>
      <c r="P37" s="5">
        <v>178</v>
      </c>
      <c r="Q37" s="5">
        <v>225</v>
      </c>
      <c r="R37" s="5">
        <v>59</v>
      </c>
      <c r="S37" s="110">
        <v>119</v>
      </c>
      <c r="T37" s="116">
        <f>SUM(Table1[[#This Row],[JUL]:[JUN]])</f>
        <v>1766</v>
      </c>
    </row>
    <row r="38" spans="1:22" ht="34.5" customHeight="1" x14ac:dyDescent="0.2">
      <c r="A38" s="24"/>
      <c r="B38" s="3" t="s">
        <v>86</v>
      </c>
      <c r="C38" s="4" t="s">
        <v>141</v>
      </c>
      <c r="D38" s="24" t="s">
        <v>94</v>
      </c>
      <c r="E38" s="37" t="s">
        <v>142</v>
      </c>
      <c r="F38" s="24" t="s">
        <v>201</v>
      </c>
      <c r="G38" s="24" t="s">
        <v>213</v>
      </c>
      <c r="H38" s="17">
        <v>16</v>
      </c>
      <c r="I38" s="17">
        <v>0</v>
      </c>
      <c r="J38" s="17">
        <v>4</v>
      </c>
      <c r="K38" s="17">
        <v>12</v>
      </c>
      <c r="L38" s="17">
        <v>27</v>
      </c>
      <c r="M38" s="17">
        <v>0</v>
      </c>
      <c r="N38" s="17">
        <v>364</v>
      </c>
      <c r="O38" s="17">
        <v>691</v>
      </c>
      <c r="P38" s="17">
        <v>1012</v>
      </c>
      <c r="Q38" s="17">
        <v>615</v>
      </c>
      <c r="R38" s="41"/>
      <c r="S38" s="110"/>
      <c r="T38" s="116">
        <f>SUM(Table1[[#This Row],[JUL]:[JUN]])</f>
        <v>2741</v>
      </c>
      <c r="U38" s="202" t="s">
        <v>344</v>
      </c>
      <c r="V38" s="201"/>
    </row>
    <row r="39" spans="1:22" ht="34.5" customHeight="1" x14ac:dyDescent="0.2">
      <c r="A39" s="24" t="s">
        <v>27</v>
      </c>
      <c r="B39" s="14" t="s">
        <v>86</v>
      </c>
      <c r="C39" s="13" t="s">
        <v>87</v>
      </c>
      <c r="D39" s="24" t="s">
        <v>82</v>
      </c>
      <c r="E39" s="37" t="s">
        <v>126</v>
      </c>
      <c r="F39" s="24" t="s">
        <v>114</v>
      </c>
      <c r="G39" s="24" t="s">
        <v>69</v>
      </c>
      <c r="H39" s="12">
        <v>0</v>
      </c>
      <c r="I39" s="12">
        <v>0</v>
      </c>
      <c r="J39" s="12">
        <v>7</v>
      </c>
      <c r="K39" s="12">
        <v>0</v>
      </c>
      <c r="L39" s="12">
        <v>7</v>
      </c>
      <c r="M39" s="12">
        <v>4</v>
      </c>
      <c r="N39" s="12">
        <v>0</v>
      </c>
      <c r="O39" s="12">
        <v>0</v>
      </c>
      <c r="P39" s="12">
        <v>6</v>
      </c>
      <c r="Q39" s="12">
        <v>18</v>
      </c>
      <c r="R39" s="12">
        <v>1</v>
      </c>
      <c r="S39" s="109">
        <v>44</v>
      </c>
      <c r="T39" s="116">
        <f>SUM(Table1[[#This Row],[JUL]:[JUN]])</f>
        <v>87</v>
      </c>
    </row>
    <row r="40" spans="1:22" ht="34.5" customHeight="1" x14ac:dyDescent="0.2">
      <c r="A40" s="24"/>
      <c r="B40" s="14"/>
      <c r="C40" s="4" t="s">
        <v>190</v>
      </c>
      <c r="D40" s="24"/>
      <c r="E40" s="164" t="s">
        <v>254</v>
      </c>
      <c r="F40" s="165" t="s">
        <v>218</v>
      </c>
      <c r="G40" s="37" t="s">
        <v>251</v>
      </c>
      <c r="H40" s="40">
        <v>9</v>
      </c>
      <c r="I40" s="40">
        <v>4</v>
      </c>
      <c r="J40" s="40">
        <v>28</v>
      </c>
      <c r="K40" s="40">
        <v>27</v>
      </c>
      <c r="L40" s="40">
        <v>35</v>
      </c>
      <c r="M40" s="40">
        <v>0</v>
      </c>
      <c r="N40" s="12">
        <v>0</v>
      </c>
      <c r="O40" s="12">
        <v>45</v>
      </c>
      <c r="P40" s="12">
        <v>32</v>
      </c>
      <c r="Q40" s="12">
        <v>28</v>
      </c>
      <c r="R40" s="12">
        <v>7</v>
      </c>
      <c r="S40" s="109">
        <v>0</v>
      </c>
      <c r="T40" s="116">
        <f>SUM(Table1[[#This Row],[JUL]:[JUN]])</f>
        <v>215</v>
      </c>
    </row>
    <row r="41" spans="1:22" ht="34.5" customHeight="1" x14ac:dyDescent="0.2">
      <c r="A41" s="24"/>
      <c r="B41" s="14" t="s">
        <v>86</v>
      </c>
      <c r="C41" s="13" t="s">
        <v>115</v>
      </c>
      <c r="D41" s="24" t="s">
        <v>122</v>
      </c>
      <c r="E41" s="24"/>
      <c r="F41" s="24"/>
      <c r="G41" s="2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09"/>
      <c r="T41" s="116">
        <f>SUM(Table1[[#This Row],[JUL]:[FEB]])</f>
        <v>0</v>
      </c>
    </row>
    <row r="42" spans="1:22" ht="34.5" customHeight="1" thickBot="1" x14ac:dyDescent="0.25">
      <c r="A42" s="24" t="s">
        <v>91</v>
      </c>
      <c r="B42" s="3" t="s">
        <v>86</v>
      </c>
      <c r="C42" s="4" t="s">
        <v>108</v>
      </c>
      <c r="D42" s="81"/>
      <c r="E42" s="37" t="s">
        <v>90</v>
      </c>
      <c r="F42" s="24" t="s">
        <v>74</v>
      </c>
      <c r="G42" s="24" t="s">
        <v>63</v>
      </c>
      <c r="H42" s="12">
        <v>124</v>
      </c>
      <c r="I42" s="12">
        <v>179</v>
      </c>
      <c r="J42" s="12">
        <v>92</v>
      </c>
      <c r="K42" s="12">
        <v>309</v>
      </c>
      <c r="L42" s="12">
        <v>204</v>
      </c>
      <c r="M42" s="12">
        <v>97</v>
      </c>
      <c r="N42" s="12">
        <v>57</v>
      </c>
      <c r="O42" s="12">
        <v>213</v>
      </c>
      <c r="P42" s="12">
        <v>290</v>
      </c>
      <c r="Q42" s="12">
        <v>199</v>
      </c>
      <c r="R42" s="12">
        <v>67</v>
      </c>
      <c r="S42" s="109">
        <v>167</v>
      </c>
      <c r="T42" s="117">
        <f>SUM(Table1[[#This Row],[JUL]:[JUN]])</f>
        <v>1998</v>
      </c>
    </row>
    <row r="43" spans="1:22" ht="34.5" customHeight="1" thickBot="1" x14ac:dyDescent="0.25">
      <c r="A43" s="151"/>
      <c r="B43" s="152"/>
      <c r="C43" s="153"/>
      <c r="D43" s="154"/>
      <c r="E43" s="155"/>
      <c r="F43" s="155"/>
      <c r="G43" s="155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173">
        <f>SUBTOTAL(109,Table1[ANNUAL FULL TEXT REQUESTS])</f>
        <v>143074</v>
      </c>
    </row>
    <row r="44" spans="1:22" ht="34.5" customHeight="1" thickBot="1" x14ac:dyDescent="0.25">
      <c r="A44" s="57"/>
      <c r="B44" s="58"/>
      <c r="C44" s="189" t="s">
        <v>45</v>
      </c>
      <c r="D44" s="190"/>
      <c r="E44" s="182">
        <f>SUM(Table1[[#Totals],[JUL]:[JUN]])</f>
        <v>0</v>
      </c>
      <c r="F44" s="182"/>
      <c r="G44" s="183"/>
      <c r="H44" s="58"/>
      <c r="I44" s="58"/>
      <c r="L44" s="15"/>
    </row>
    <row r="45" spans="1:22" ht="34.5" customHeight="1" x14ac:dyDescent="0.2">
      <c r="B45" s="61"/>
      <c r="C45" s="191" t="s">
        <v>1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</row>
    <row r="46" spans="1:22" ht="34.5" customHeight="1" x14ac:dyDescent="0.2">
      <c r="C46" s="188" t="s">
        <v>116</v>
      </c>
      <c r="D46" s="188"/>
      <c r="E46" s="188"/>
      <c r="F46" s="188"/>
      <c r="G46" s="188"/>
    </row>
  </sheetData>
  <sheetProtection selectLockedCells="1"/>
  <mergeCells count="9">
    <mergeCell ref="U38:V38"/>
    <mergeCell ref="C46:G46"/>
    <mergeCell ref="E44:G44"/>
    <mergeCell ref="C44:D44"/>
    <mergeCell ref="C45:T45"/>
    <mergeCell ref="A1:T1"/>
    <mergeCell ref="A2:T2"/>
    <mergeCell ref="A3:T3"/>
    <mergeCell ref="A4:T4"/>
  </mergeCells>
  <phoneticPr fontId="0" type="noConversion"/>
  <conditionalFormatting sqref="N22:S22 J16:S16 H19:S21 H37:S39 H7:S7 H9:S15 H41:S42 N40:S40 H23:S31 H33:S34">
    <cfRule type="containsBlanks" dxfId="126" priority="29">
      <formula>LEN(TRIM(H7))=0</formula>
    </cfRule>
  </conditionalFormatting>
  <conditionalFormatting sqref="H22:M22">
    <cfRule type="containsBlanks" dxfId="125" priority="10">
      <formula>LEN(TRIM(H22))=0</formula>
    </cfRule>
  </conditionalFormatting>
  <conditionalFormatting sqref="S18">
    <cfRule type="containsBlanks" dxfId="124" priority="4">
      <formula>LEN(TRIM(S18))=0</formula>
    </cfRule>
  </conditionalFormatting>
  <conditionalFormatting sqref="H40:M40">
    <cfRule type="containsBlanks" dxfId="123" priority="1">
      <formula>LEN(TRIM(H40))=0</formula>
    </cfRule>
  </conditionalFormatting>
  <hyperlinks>
    <hyperlink ref="E7" r:id="rId1" xr:uid="{00000000-0004-0000-0300-000000000000}"/>
    <hyperlink ref="E15" r:id="rId2" xr:uid="{00000000-0004-0000-0300-000001000000}"/>
    <hyperlink ref="E19" r:id="rId3" xr:uid="{00000000-0004-0000-0300-000002000000}"/>
    <hyperlink ref="E32" r:id="rId4" xr:uid="{00000000-0004-0000-0300-000003000000}"/>
    <hyperlink ref="E39" r:id="rId5" xr:uid="{00000000-0004-0000-0300-000004000000}"/>
    <hyperlink ref="E25" r:id="rId6" xr:uid="{00000000-0004-0000-0300-000005000000}"/>
    <hyperlink ref="E33" r:id="rId7" xr:uid="{00000000-0004-0000-0300-000006000000}"/>
    <hyperlink ref="E37" r:id="rId8" xr:uid="{00000000-0004-0000-0300-000007000000}"/>
    <hyperlink ref="E9" r:id="rId9" xr:uid="{00000000-0004-0000-0300-000008000000}"/>
    <hyperlink ref="E10" r:id="rId10" xr:uid="{00000000-0004-0000-0300-000009000000}"/>
    <hyperlink ref="E42" r:id="rId11" xr:uid="{00000000-0004-0000-0300-00000A000000}"/>
    <hyperlink ref="E35" r:id="rId12" xr:uid="{00000000-0004-0000-0300-00000B000000}"/>
    <hyperlink ref="E30" r:id="rId13" xr:uid="{00000000-0004-0000-0300-00000C000000}"/>
    <hyperlink ref="F15" r:id="rId14" xr:uid="{00000000-0004-0000-0300-00000D000000}"/>
    <hyperlink ref="E29" r:id="rId15" xr:uid="{00000000-0004-0000-0300-00000E000000}"/>
    <hyperlink ref="E28" r:id="rId16" xr:uid="{00000000-0004-0000-0300-00000F000000}"/>
    <hyperlink ref="E38" r:id="rId17" xr:uid="{00000000-0004-0000-0300-000010000000}"/>
    <hyperlink ref="E11" r:id="rId18" xr:uid="{00000000-0004-0000-0300-000011000000}"/>
    <hyperlink ref="E23" r:id="rId19" xr:uid="{00000000-0004-0000-0300-000012000000}"/>
    <hyperlink ref="E21" r:id="rId20" xr:uid="{00000000-0004-0000-0300-000013000000}"/>
    <hyperlink ref="E27" r:id="rId21" xr:uid="{00000000-0004-0000-0300-000014000000}"/>
    <hyperlink ref="F14" r:id="rId22" xr:uid="{00000000-0004-0000-0300-000015000000}"/>
    <hyperlink ref="E14" r:id="rId23" xr:uid="{00000000-0004-0000-0300-000016000000}"/>
    <hyperlink ref="F18" r:id="rId24" xr:uid="{00000000-0004-0000-0300-000017000000}"/>
    <hyperlink ref="E26" r:id="rId25" xr:uid="{00000000-0004-0000-0300-000018000000}"/>
    <hyperlink ref="F40" r:id="rId26" xr:uid="{00000000-0004-0000-0300-000019000000}"/>
    <hyperlink ref="E6" r:id="rId27" xr:uid="{00000000-0004-0000-0300-00001A000000}"/>
    <hyperlink ref="E8" r:id="rId28" display="http://app.news.wiley.com/e/er?elq_mid=7469&amp;elq_cid=3289782&amp;s=1133198723&amp;lid=20605&amp;elq=8b5e116a38a346b980a16603e8f64630&amp;elqaid=7469&amp;elqat=1&amp;elqTrackId=83bf12085e44466d94212ea219d14086" xr:uid="{00000000-0004-0000-0300-00001B000000}"/>
    <hyperlink ref="F19" r:id="rId29" xr:uid="{00000000-0004-0000-0300-00001C000000}"/>
    <hyperlink ref="E20" r:id="rId30" xr:uid="{00000000-0004-0000-0300-00001D000000}"/>
    <hyperlink ref="E12" r:id="rId31" xr:uid="{00000000-0004-0000-0300-00001E000000}"/>
    <hyperlink ref="G19" r:id="rId32" xr:uid="{00000000-0004-0000-0300-00001F000000}"/>
    <hyperlink ref="F37" r:id="rId33" xr:uid="{00000000-0004-0000-0300-000020000000}"/>
    <hyperlink ref="E24" r:id="rId34" xr:uid="{00000000-0004-0000-0300-000021000000}"/>
    <hyperlink ref="F24" r:id="rId35" xr:uid="{00000000-0004-0000-0300-000022000000}"/>
    <hyperlink ref="F12" r:id="rId36" xr:uid="{00000000-0004-0000-0300-000023000000}"/>
    <hyperlink ref="E13" r:id="rId37" xr:uid="{00000000-0004-0000-0300-000024000000}"/>
    <hyperlink ref="E36" r:id="rId38" display="https://nam04.safelinks.protection.outlook.com/?url=https%3A%2F%2Fjournals.sagepub.com%2F&amp;data=02%7C01%7Cgtrimble%40clarion.edu%7C5b83fde8824148d75e8c08d7b5534d9b%7Cac5281b27ef14be9a6b48db2cf96ecca%7C0%7C1%7C637177241717933099&amp;sdata=dFOwA%2FDWGU4H3LKZMibYDBUMhosLYOO%2F%2Fd0366aKKFw%3D&amp;reserved=0" xr:uid="{00000000-0004-0000-0300-000025000000}"/>
    <hyperlink ref="F36" r:id="rId39" xr:uid="{00000000-0004-0000-0300-000026000000}"/>
    <hyperlink ref="E16" r:id="rId40" xr:uid="{00000000-0004-0000-0300-000027000000}"/>
    <hyperlink ref="E34" r:id="rId41" xr:uid="{00000000-0004-0000-0300-000028000000}"/>
    <hyperlink ref="E18" r:id="rId42" xr:uid="{00000000-0004-0000-0300-000029000000}"/>
    <hyperlink ref="E31" r:id="rId43" xr:uid="{00000000-0004-0000-0300-00002A000000}"/>
    <hyperlink ref="G40" r:id="rId44" xr:uid="{00000000-0004-0000-0300-00002B000000}"/>
  </hyperlinks>
  <printOptions horizontalCentered="1" verticalCentered="1"/>
  <pageMargins left="0.75" right="0.75" top="0.5" bottom="0.5" header="0.5" footer="0.5"/>
  <pageSetup fitToHeight="2" orientation="landscape" horizontalDpi="4294967292" verticalDpi="300" r:id="rId45"/>
  <headerFooter alignWithMargins="0"/>
  <tableParts count="1">
    <tablePart r:id="rId4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5"/>
  <sheetViews>
    <sheetView zoomScale="90" zoomScaleNormal="9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81" sqref="H81:T81"/>
    </sheetView>
  </sheetViews>
  <sheetFormatPr defaultColWidth="6.7109375" defaultRowHeight="34.5" customHeight="1" x14ac:dyDescent="0.2"/>
  <cols>
    <col min="1" max="1" width="3.7109375" style="9" customWidth="1"/>
    <col min="2" max="2" width="3.7109375" style="10" customWidth="1"/>
    <col min="3" max="3" width="34.7109375" style="11" customWidth="1"/>
    <col min="4" max="4" width="9.85546875" style="27" customWidth="1"/>
    <col min="5" max="5" width="6.7109375" style="27" customWidth="1"/>
    <col min="6" max="6" width="7.7109375" style="27" customWidth="1"/>
    <col min="7" max="7" width="6.28515625" style="27" customWidth="1"/>
    <col min="8" max="8" width="8.7109375" style="1" customWidth="1"/>
    <col min="9" max="9" width="9.5703125" style="1" customWidth="1"/>
    <col min="10" max="10" width="8.42578125" style="1" customWidth="1"/>
    <col min="11" max="11" width="8.7109375" style="1" customWidth="1"/>
    <col min="12" max="12" width="9.140625" style="1" customWidth="1"/>
    <col min="13" max="13" width="7.5703125" style="1" bestFit="1" customWidth="1"/>
    <col min="14" max="14" width="7.140625" style="1" bestFit="1" customWidth="1"/>
    <col min="15" max="16" width="7.5703125" style="1" bestFit="1" customWidth="1"/>
    <col min="17" max="17" width="8.42578125" style="1" customWidth="1"/>
    <col min="18" max="18" width="8.28515625" style="1" customWidth="1"/>
    <col min="19" max="19" width="7.42578125" style="1" bestFit="1" customWidth="1"/>
    <col min="20" max="20" width="13" style="1" customWidth="1"/>
    <col min="21" max="16384" width="6.7109375" style="1"/>
  </cols>
  <sheetData>
    <row r="1" spans="1:20" ht="16.5" x14ac:dyDescent="0.2">
      <c r="A1" s="192" t="s">
        <v>0</v>
      </c>
      <c r="B1" s="193"/>
      <c r="C1" s="194"/>
      <c r="D1" s="193"/>
      <c r="E1" s="195"/>
      <c r="F1" s="196"/>
      <c r="G1" s="196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20" ht="16.5" x14ac:dyDescent="0.2">
      <c r="A2" s="178" t="s">
        <v>117</v>
      </c>
      <c r="B2" s="179"/>
      <c r="C2" s="197"/>
      <c r="D2" s="179"/>
      <c r="E2" s="198"/>
      <c r="F2" s="199"/>
      <c r="G2" s="19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20" ht="16.5" x14ac:dyDescent="0.2">
      <c r="A3" s="178" t="s">
        <v>3</v>
      </c>
      <c r="B3" s="179"/>
      <c r="C3" s="197"/>
      <c r="D3" s="179"/>
      <c r="E3" s="198"/>
      <c r="F3" s="199"/>
      <c r="G3" s="19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</row>
    <row r="4" spans="1:20" ht="16.5" x14ac:dyDescent="0.2">
      <c r="A4" s="178" t="s">
        <v>249</v>
      </c>
      <c r="B4" s="179"/>
      <c r="C4" s="197"/>
      <c r="D4" s="179"/>
      <c r="E4" s="198"/>
      <c r="F4" s="199"/>
      <c r="G4" s="19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</row>
    <row r="5" spans="1:20" s="2" customFormat="1" ht="49.5" x14ac:dyDescent="0.2">
      <c r="A5" s="18" t="s">
        <v>26</v>
      </c>
      <c r="B5" s="19" t="s">
        <v>89</v>
      </c>
      <c r="C5" s="20" t="s">
        <v>22</v>
      </c>
      <c r="D5" s="26" t="s">
        <v>23</v>
      </c>
      <c r="E5" s="26" t="s">
        <v>57</v>
      </c>
      <c r="F5" s="26" t="s">
        <v>58</v>
      </c>
      <c r="G5" s="26" t="s">
        <v>59</v>
      </c>
      <c r="H5" s="21" t="s">
        <v>28</v>
      </c>
      <c r="I5" s="21" t="s">
        <v>29</v>
      </c>
      <c r="J5" s="21" t="s">
        <v>30</v>
      </c>
      <c r="K5" s="21" t="s">
        <v>31</v>
      </c>
      <c r="L5" s="21" t="s">
        <v>32</v>
      </c>
      <c r="M5" s="21" t="s">
        <v>33</v>
      </c>
      <c r="N5" s="21" t="s">
        <v>34</v>
      </c>
      <c r="O5" s="21" t="s">
        <v>35</v>
      </c>
      <c r="P5" s="21" t="s">
        <v>36</v>
      </c>
      <c r="Q5" s="21" t="s">
        <v>37</v>
      </c>
      <c r="R5" s="21" t="s">
        <v>38</v>
      </c>
      <c r="S5" s="21" t="s">
        <v>39</v>
      </c>
      <c r="T5" s="74" t="s">
        <v>118</v>
      </c>
    </row>
    <row r="6" spans="1:20" ht="34.5" customHeight="1" x14ac:dyDescent="0.2">
      <c r="A6" s="24" t="s">
        <v>19</v>
      </c>
      <c r="B6" s="3" t="s">
        <v>86</v>
      </c>
      <c r="C6" s="166" t="s">
        <v>298</v>
      </c>
      <c r="D6" s="24" t="s">
        <v>82</v>
      </c>
      <c r="E6" s="37" t="s">
        <v>67</v>
      </c>
      <c r="F6" s="24" t="s">
        <v>68</v>
      </c>
      <c r="G6" s="37" t="s">
        <v>219</v>
      </c>
      <c r="H6" s="170">
        <v>0</v>
      </c>
      <c r="I6" s="170">
        <v>0</v>
      </c>
      <c r="J6" s="170">
        <v>0</v>
      </c>
      <c r="K6" s="170">
        <v>0</v>
      </c>
      <c r="L6" s="170">
        <v>27</v>
      </c>
      <c r="M6" s="170">
        <v>12</v>
      </c>
      <c r="N6" s="170">
        <v>1</v>
      </c>
      <c r="O6" s="170">
        <v>1</v>
      </c>
      <c r="P6" s="170">
        <v>12</v>
      </c>
      <c r="Q6" s="170">
        <v>6</v>
      </c>
      <c r="R6" s="170">
        <v>0</v>
      </c>
      <c r="S6" s="170">
        <v>2</v>
      </c>
      <c r="T6" s="68">
        <f>SUM(Table15[[#This Row],[JUL]:[JUN]])</f>
        <v>61</v>
      </c>
    </row>
    <row r="7" spans="1:20" ht="34.5" customHeight="1" x14ac:dyDescent="0.2">
      <c r="A7" s="24" t="s">
        <v>19</v>
      </c>
      <c r="B7" s="3" t="s">
        <v>86</v>
      </c>
      <c r="C7" s="166" t="s">
        <v>299</v>
      </c>
      <c r="D7" s="24" t="s">
        <v>82</v>
      </c>
      <c r="E7" s="37" t="s">
        <v>67</v>
      </c>
      <c r="F7" s="24" t="s">
        <v>68</v>
      </c>
      <c r="G7" s="37" t="s">
        <v>219</v>
      </c>
      <c r="H7" s="170">
        <v>226</v>
      </c>
      <c r="I7" s="170">
        <v>315</v>
      </c>
      <c r="J7" s="170">
        <v>369</v>
      </c>
      <c r="K7" s="170">
        <v>605</v>
      </c>
      <c r="L7" s="170">
        <v>1043</v>
      </c>
      <c r="M7" s="170">
        <v>83</v>
      </c>
      <c r="N7" s="170">
        <v>127</v>
      </c>
      <c r="O7" s="170">
        <v>330</v>
      </c>
      <c r="P7" s="170">
        <v>601</v>
      </c>
      <c r="Q7" s="170">
        <v>491</v>
      </c>
      <c r="R7" s="170">
        <v>172</v>
      </c>
      <c r="S7" s="170">
        <v>100</v>
      </c>
      <c r="T7" s="68">
        <f>SUM(Table15[[#This Row],[JUL]:[JUN]])</f>
        <v>4462</v>
      </c>
    </row>
    <row r="8" spans="1:20" ht="34.5" customHeight="1" x14ac:dyDescent="0.2">
      <c r="A8" s="24" t="s">
        <v>19</v>
      </c>
      <c r="B8" s="3" t="s">
        <v>86</v>
      </c>
      <c r="C8" s="166" t="s">
        <v>300</v>
      </c>
      <c r="D8" s="24" t="s">
        <v>82</v>
      </c>
      <c r="E8" s="37" t="s">
        <v>67</v>
      </c>
      <c r="F8" s="24" t="s">
        <v>68</v>
      </c>
      <c r="G8" s="37" t="s">
        <v>219</v>
      </c>
      <c r="H8" s="170">
        <v>0</v>
      </c>
      <c r="I8" s="170">
        <v>0</v>
      </c>
      <c r="J8" s="170">
        <v>2</v>
      </c>
      <c r="K8" s="170">
        <v>0</v>
      </c>
      <c r="L8" s="170">
        <v>0</v>
      </c>
      <c r="M8" s="170">
        <v>0</v>
      </c>
      <c r="N8" s="170">
        <v>0</v>
      </c>
      <c r="O8" s="170">
        <v>1</v>
      </c>
      <c r="P8" s="170">
        <v>2</v>
      </c>
      <c r="Q8" s="170">
        <v>0</v>
      </c>
      <c r="R8" s="170">
        <v>0</v>
      </c>
      <c r="S8" s="170">
        <v>0</v>
      </c>
      <c r="T8" s="68">
        <f>SUM(Table15[[#This Row],[JUL]:[JUN]])</f>
        <v>5</v>
      </c>
    </row>
    <row r="9" spans="1:20" ht="34.5" customHeight="1" x14ac:dyDescent="0.2">
      <c r="A9" s="24" t="s">
        <v>19</v>
      </c>
      <c r="B9" s="3"/>
      <c r="C9" s="166" t="s">
        <v>301</v>
      </c>
      <c r="D9" s="24" t="s">
        <v>82</v>
      </c>
      <c r="E9" s="37" t="s">
        <v>67</v>
      </c>
      <c r="F9" s="24" t="s">
        <v>68</v>
      </c>
      <c r="G9" s="37" t="s">
        <v>219</v>
      </c>
      <c r="H9" s="170">
        <v>870</v>
      </c>
      <c r="I9" s="170">
        <v>1020</v>
      </c>
      <c r="J9" s="170">
        <v>3203</v>
      </c>
      <c r="K9" s="170">
        <v>3142</v>
      </c>
      <c r="L9" s="170">
        <v>2938</v>
      </c>
      <c r="M9" s="170">
        <v>562</v>
      </c>
      <c r="N9" s="170">
        <v>652</v>
      </c>
      <c r="O9" s="170">
        <v>1860</v>
      </c>
      <c r="P9" s="170">
        <v>2339</v>
      </c>
      <c r="Q9" s="170">
        <v>2592</v>
      </c>
      <c r="R9" s="170">
        <v>653</v>
      </c>
      <c r="S9" s="170">
        <v>705</v>
      </c>
      <c r="T9" s="68">
        <f>SUM(Table15[[#This Row],[JUL]:[JUN]])</f>
        <v>20536</v>
      </c>
    </row>
    <row r="10" spans="1:20" ht="34.5" customHeight="1" x14ac:dyDescent="0.2">
      <c r="A10" s="24" t="s">
        <v>19</v>
      </c>
      <c r="B10" s="3" t="s">
        <v>86</v>
      </c>
      <c r="C10" s="166" t="s">
        <v>302</v>
      </c>
      <c r="D10" s="24" t="s">
        <v>82</v>
      </c>
      <c r="E10" s="37" t="s">
        <v>67</v>
      </c>
      <c r="F10" s="24" t="s">
        <v>68</v>
      </c>
      <c r="G10" s="37" t="s">
        <v>219</v>
      </c>
      <c r="H10" s="170">
        <v>2</v>
      </c>
      <c r="I10" s="170">
        <v>0</v>
      </c>
      <c r="J10" s="170">
        <v>6</v>
      </c>
      <c r="K10" s="170">
        <v>6</v>
      </c>
      <c r="L10" s="170">
        <v>2</v>
      </c>
      <c r="M10" s="170">
        <v>0</v>
      </c>
      <c r="N10" s="170">
        <v>6</v>
      </c>
      <c r="O10" s="170">
        <v>5</v>
      </c>
      <c r="P10" s="170">
        <v>2</v>
      </c>
      <c r="Q10" s="170">
        <v>2</v>
      </c>
      <c r="R10" s="170">
        <v>1</v>
      </c>
      <c r="S10" s="170">
        <v>1</v>
      </c>
      <c r="T10" s="68">
        <f>SUM(Table15[[#This Row],[JUL]:[JUN]])</f>
        <v>33</v>
      </c>
    </row>
    <row r="11" spans="1:20" ht="34.5" customHeight="1" x14ac:dyDescent="0.2">
      <c r="A11" s="24" t="s">
        <v>19</v>
      </c>
      <c r="B11" s="3" t="s">
        <v>86</v>
      </c>
      <c r="C11" s="166" t="s">
        <v>303</v>
      </c>
      <c r="D11" s="24" t="s">
        <v>82</v>
      </c>
      <c r="E11" s="37" t="s">
        <v>67</v>
      </c>
      <c r="F11" s="24" t="s">
        <v>68</v>
      </c>
      <c r="G11" s="37" t="s">
        <v>219</v>
      </c>
      <c r="H11" s="170">
        <v>3</v>
      </c>
      <c r="I11" s="170">
        <v>0</v>
      </c>
      <c r="J11" s="170">
        <v>2</v>
      </c>
      <c r="K11" s="170">
        <v>1</v>
      </c>
      <c r="L11" s="170">
        <v>1</v>
      </c>
      <c r="M11" s="170">
        <v>0</v>
      </c>
      <c r="N11" s="170">
        <v>0</v>
      </c>
      <c r="O11" s="170">
        <v>2</v>
      </c>
      <c r="P11" s="170">
        <v>0</v>
      </c>
      <c r="Q11" s="170">
        <v>0</v>
      </c>
      <c r="R11" s="170">
        <v>2</v>
      </c>
      <c r="S11" s="170">
        <v>1</v>
      </c>
      <c r="T11" s="68">
        <f>SUM(Table15[[#This Row],[JUL]:[JUN]])</f>
        <v>12</v>
      </c>
    </row>
    <row r="12" spans="1:20" ht="34.5" customHeight="1" x14ac:dyDescent="0.2">
      <c r="A12" s="24" t="s">
        <v>19</v>
      </c>
      <c r="B12" s="3" t="s">
        <v>86</v>
      </c>
      <c r="C12" s="166" t="s">
        <v>304</v>
      </c>
      <c r="D12" s="24" t="s">
        <v>82</v>
      </c>
      <c r="E12" s="37" t="s">
        <v>67</v>
      </c>
      <c r="F12" s="24" t="s">
        <v>68</v>
      </c>
      <c r="G12" s="37" t="s">
        <v>219</v>
      </c>
      <c r="H12" s="170">
        <v>1</v>
      </c>
      <c r="I12" s="170">
        <v>0</v>
      </c>
      <c r="J12" s="170">
        <v>4</v>
      </c>
      <c r="K12" s="170">
        <v>3</v>
      </c>
      <c r="L12" s="170">
        <v>17</v>
      </c>
      <c r="M12" s="170">
        <v>1</v>
      </c>
      <c r="N12" s="170">
        <v>1</v>
      </c>
      <c r="O12" s="170">
        <v>2</v>
      </c>
      <c r="P12" s="170">
        <v>4</v>
      </c>
      <c r="Q12" s="170">
        <v>9</v>
      </c>
      <c r="R12" s="170">
        <v>6</v>
      </c>
      <c r="S12" s="170">
        <v>4</v>
      </c>
      <c r="T12" s="68">
        <f>SUM(Table15[[#This Row],[JUL]:[JUN]])</f>
        <v>52</v>
      </c>
    </row>
    <row r="13" spans="1:20" ht="34.5" customHeight="1" x14ac:dyDescent="0.2">
      <c r="A13" s="24" t="s">
        <v>19</v>
      </c>
      <c r="B13" s="3" t="s">
        <v>86</v>
      </c>
      <c r="C13" s="166" t="s">
        <v>305</v>
      </c>
      <c r="D13" s="24" t="s">
        <v>82</v>
      </c>
      <c r="E13" s="37" t="s">
        <v>67</v>
      </c>
      <c r="F13" s="24" t="s">
        <v>68</v>
      </c>
      <c r="G13" s="37" t="s">
        <v>219</v>
      </c>
      <c r="H13" s="170">
        <v>0</v>
      </c>
      <c r="I13" s="170">
        <v>0</v>
      </c>
      <c r="J13" s="170">
        <v>1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11</v>
      </c>
      <c r="Q13" s="170">
        <v>3</v>
      </c>
      <c r="R13" s="170">
        <v>1</v>
      </c>
      <c r="S13" s="170">
        <v>2</v>
      </c>
      <c r="T13" s="68">
        <f>SUM(Table15[[#This Row],[JUL]:[JUN]])</f>
        <v>18</v>
      </c>
    </row>
    <row r="14" spans="1:20" ht="34.5" customHeight="1" x14ac:dyDescent="0.2">
      <c r="A14" s="24" t="s">
        <v>19</v>
      </c>
      <c r="B14" s="3" t="s">
        <v>86</v>
      </c>
      <c r="C14" s="166" t="s">
        <v>306</v>
      </c>
      <c r="D14" s="24" t="s">
        <v>82</v>
      </c>
      <c r="E14" s="37" t="s">
        <v>67</v>
      </c>
      <c r="F14" s="24" t="s">
        <v>68</v>
      </c>
      <c r="G14" s="37" t="s">
        <v>219</v>
      </c>
      <c r="H14" s="170">
        <v>1</v>
      </c>
      <c r="I14" s="170">
        <v>1</v>
      </c>
      <c r="J14" s="170">
        <v>1</v>
      </c>
      <c r="K14" s="170">
        <v>0</v>
      </c>
      <c r="L14" s="170">
        <v>2</v>
      </c>
      <c r="M14" s="170">
        <v>0</v>
      </c>
      <c r="N14" s="170">
        <v>0</v>
      </c>
      <c r="O14" s="170">
        <v>1</v>
      </c>
      <c r="P14" s="170">
        <v>4</v>
      </c>
      <c r="Q14" s="170">
        <v>0</v>
      </c>
      <c r="R14" s="170">
        <v>1</v>
      </c>
      <c r="S14" s="170">
        <v>1</v>
      </c>
      <c r="T14" s="68">
        <f>SUM(Table15[[#This Row],[JUL]:[JUN]])</f>
        <v>12</v>
      </c>
    </row>
    <row r="15" spans="1:20" ht="34.5" customHeight="1" x14ac:dyDescent="0.2">
      <c r="A15" s="24" t="s">
        <v>19</v>
      </c>
      <c r="B15" s="3" t="s">
        <v>86</v>
      </c>
      <c r="C15" s="166" t="s">
        <v>307</v>
      </c>
      <c r="D15" s="24" t="s">
        <v>82</v>
      </c>
      <c r="E15" s="37" t="s">
        <v>67</v>
      </c>
      <c r="F15" s="24" t="s">
        <v>68</v>
      </c>
      <c r="G15" s="37" t="s">
        <v>219</v>
      </c>
      <c r="H15" s="170">
        <v>52</v>
      </c>
      <c r="I15" s="170">
        <v>76</v>
      </c>
      <c r="J15" s="170">
        <v>185</v>
      </c>
      <c r="K15" s="170">
        <v>123</v>
      </c>
      <c r="L15" s="170">
        <v>136</v>
      </c>
      <c r="M15" s="170">
        <v>12</v>
      </c>
      <c r="N15" s="170">
        <v>52</v>
      </c>
      <c r="O15" s="170">
        <v>129</v>
      </c>
      <c r="P15" s="170">
        <v>122</v>
      </c>
      <c r="Q15" s="170">
        <v>136</v>
      </c>
      <c r="R15" s="170">
        <v>35</v>
      </c>
      <c r="S15" s="170">
        <v>37</v>
      </c>
      <c r="T15" s="68">
        <f>SUM(Table15[[#This Row],[JUL]:[JUN]])</f>
        <v>1095</v>
      </c>
    </row>
    <row r="16" spans="1:20" ht="34.5" customHeight="1" x14ac:dyDescent="0.2">
      <c r="A16" s="24" t="s">
        <v>19</v>
      </c>
      <c r="B16" s="3" t="s">
        <v>86</v>
      </c>
      <c r="C16" s="166" t="s">
        <v>191</v>
      </c>
      <c r="D16" s="24" t="s">
        <v>82</v>
      </c>
      <c r="E16" s="37" t="s">
        <v>67</v>
      </c>
      <c r="F16" s="24" t="s">
        <v>68</v>
      </c>
      <c r="G16" s="37" t="s">
        <v>219</v>
      </c>
      <c r="H16" s="170">
        <v>39</v>
      </c>
      <c r="I16" s="170">
        <v>36</v>
      </c>
      <c r="J16" s="170">
        <v>176</v>
      </c>
      <c r="K16" s="170">
        <v>112</v>
      </c>
      <c r="L16" s="170">
        <v>90</v>
      </c>
      <c r="M16" s="170">
        <v>16</v>
      </c>
      <c r="N16" s="170">
        <v>14</v>
      </c>
      <c r="O16" s="170">
        <v>56</v>
      </c>
      <c r="P16" s="170">
        <v>79</v>
      </c>
      <c r="Q16" s="170">
        <v>26</v>
      </c>
      <c r="R16" s="170">
        <v>23</v>
      </c>
      <c r="S16" s="170">
        <v>19</v>
      </c>
      <c r="T16" s="68">
        <f>SUM(Table15[[#This Row],[JUL]:[JUN]])</f>
        <v>686</v>
      </c>
    </row>
    <row r="17" spans="1:20" ht="34.5" customHeight="1" x14ac:dyDescent="0.2">
      <c r="A17" s="24" t="s">
        <v>19</v>
      </c>
      <c r="B17" s="3" t="s">
        <v>86</v>
      </c>
      <c r="C17" s="166" t="s">
        <v>308</v>
      </c>
      <c r="D17" s="24" t="s">
        <v>82</v>
      </c>
      <c r="E17" s="37" t="s">
        <v>67</v>
      </c>
      <c r="F17" s="24" t="s">
        <v>68</v>
      </c>
      <c r="G17" s="37" t="s">
        <v>219</v>
      </c>
      <c r="H17" s="170">
        <v>0</v>
      </c>
      <c r="I17" s="170">
        <v>0</v>
      </c>
      <c r="J17" s="170">
        <v>6</v>
      </c>
      <c r="K17" s="170">
        <v>5</v>
      </c>
      <c r="L17" s="170">
        <v>4</v>
      </c>
      <c r="M17" s="170">
        <v>0</v>
      </c>
      <c r="N17" s="170">
        <v>2</v>
      </c>
      <c r="O17" s="170">
        <v>3</v>
      </c>
      <c r="P17" s="170">
        <v>1</v>
      </c>
      <c r="Q17" s="170">
        <v>1</v>
      </c>
      <c r="R17" s="170">
        <v>0</v>
      </c>
      <c r="S17" s="170">
        <v>0</v>
      </c>
      <c r="T17" s="68">
        <f>SUM(Table15[[#This Row],[JUL]:[JUN]])</f>
        <v>22</v>
      </c>
    </row>
    <row r="18" spans="1:20" ht="34.5" customHeight="1" x14ac:dyDescent="0.2">
      <c r="A18" s="39" t="s">
        <v>19</v>
      </c>
      <c r="B18" s="3"/>
      <c r="C18" s="166" t="s">
        <v>163</v>
      </c>
      <c r="D18" s="24" t="s">
        <v>82</v>
      </c>
      <c r="E18" s="37" t="s">
        <v>67</v>
      </c>
      <c r="F18" s="24" t="s">
        <v>68</v>
      </c>
      <c r="G18" s="37" t="s">
        <v>219</v>
      </c>
      <c r="H18" s="170">
        <v>135</v>
      </c>
      <c r="I18" s="170">
        <v>188</v>
      </c>
      <c r="J18" s="170">
        <v>941</v>
      </c>
      <c r="K18" s="170">
        <v>782</v>
      </c>
      <c r="L18" s="170">
        <v>468</v>
      </c>
      <c r="M18" s="170">
        <v>76</v>
      </c>
      <c r="N18" s="170">
        <v>115</v>
      </c>
      <c r="O18" s="170">
        <v>731</v>
      </c>
      <c r="P18" s="170">
        <v>610</v>
      </c>
      <c r="Q18" s="170">
        <v>903</v>
      </c>
      <c r="R18" s="170">
        <v>309</v>
      </c>
      <c r="S18" s="170">
        <v>242</v>
      </c>
      <c r="T18" s="68">
        <f>SUM(Table15[[#This Row],[JUL]:[JUN]])</f>
        <v>5500</v>
      </c>
    </row>
    <row r="19" spans="1:20" ht="34.5" customHeight="1" x14ac:dyDescent="0.2">
      <c r="A19" s="24" t="s">
        <v>19</v>
      </c>
      <c r="B19" s="28" t="s">
        <v>86</v>
      </c>
      <c r="C19" s="166" t="s">
        <v>164</v>
      </c>
      <c r="D19" s="24" t="s">
        <v>82</v>
      </c>
      <c r="E19" s="37" t="s">
        <v>67</v>
      </c>
      <c r="F19" s="24" t="s">
        <v>68</v>
      </c>
      <c r="G19" s="37" t="s">
        <v>219</v>
      </c>
      <c r="H19" s="170">
        <v>717</v>
      </c>
      <c r="I19" s="170">
        <v>772</v>
      </c>
      <c r="J19" s="170">
        <v>2065</v>
      </c>
      <c r="K19" s="170">
        <v>1699</v>
      </c>
      <c r="L19" s="170">
        <v>1301</v>
      </c>
      <c r="M19" s="170">
        <v>204</v>
      </c>
      <c r="N19" s="170">
        <v>333</v>
      </c>
      <c r="O19" s="170">
        <v>1415</v>
      </c>
      <c r="P19" s="170">
        <v>1469</v>
      </c>
      <c r="Q19" s="170">
        <v>1754</v>
      </c>
      <c r="R19" s="170">
        <v>776</v>
      </c>
      <c r="S19" s="170">
        <v>602</v>
      </c>
      <c r="T19" s="68">
        <f>SUM(Table15[[#This Row],[JUL]:[JUN]])</f>
        <v>13107</v>
      </c>
    </row>
    <row r="20" spans="1:20" ht="34.5" customHeight="1" x14ac:dyDescent="0.2">
      <c r="A20" s="24" t="s">
        <v>19</v>
      </c>
      <c r="B20" s="28" t="s">
        <v>86</v>
      </c>
      <c r="C20" s="166" t="s">
        <v>309</v>
      </c>
      <c r="D20" s="24" t="s">
        <v>82</v>
      </c>
      <c r="E20" s="37" t="s">
        <v>67</v>
      </c>
      <c r="F20" s="24" t="s">
        <v>68</v>
      </c>
      <c r="G20" s="37" t="s">
        <v>219</v>
      </c>
      <c r="H20" s="170">
        <v>0</v>
      </c>
      <c r="I20" s="170">
        <v>0</v>
      </c>
      <c r="J20" s="170">
        <v>1</v>
      </c>
      <c r="K20" s="170">
        <v>0</v>
      </c>
      <c r="L20" s="170">
        <v>5</v>
      </c>
      <c r="M20" s="170">
        <v>2</v>
      </c>
      <c r="N20" s="170">
        <v>0</v>
      </c>
      <c r="O20" s="170">
        <v>2</v>
      </c>
      <c r="P20" s="170">
        <v>3</v>
      </c>
      <c r="Q20" s="170">
        <v>7</v>
      </c>
      <c r="R20" s="170">
        <v>0</v>
      </c>
      <c r="S20" s="170">
        <v>19</v>
      </c>
      <c r="T20" s="68">
        <f>SUM(Table15[[#This Row],[JUL]:[JUN]])</f>
        <v>39</v>
      </c>
    </row>
    <row r="21" spans="1:20" ht="34.5" customHeight="1" x14ac:dyDescent="0.2">
      <c r="A21" s="24" t="s">
        <v>19</v>
      </c>
      <c r="B21" s="28" t="s">
        <v>86</v>
      </c>
      <c r="C21" s="166" t="s">
        <v>165</v>
      </c>
      <c r="D21" s="24" t="s">
        <v>82</v>
      </c>
      <c r="E21" s="37" t="s">
        <v>67</v>
      </c>
      <c r="F21" s="24" t="s">
        <v>68</v>
      </c>
      <c r="G21" s="37" t="s">
        <v>219</v>
      </c>
      <c r="H21" s="170">
        <v>45</v>
      </c>
      <c r="I21" s="170">
        <v>78</v>
      </c>
      <c r="J21" s="170">
        <v>228</v>
      </c>
      <c r="K21" s="170">
        <v>322</v>
      </c>
      <c r="L21" s="170">
        <v>211</v>
      </c>
      <c r="M21" s="170">
        <v>36</v>
      </c>
      <c r="N21" s="170">
        <v>23</v>
      </c>
      <c r="O21" s="170">
        <v>214</v>
      </c>
      <c r="P21" s="170">
        <v>173</v>
      </c>
      <c r="Q21" s="170">
        <v>152</v>
      </c>
      <c r="R21" s="170">
        <v>29</v>
      </c>
      <c r="S21" s="170">
        <v>27</v>
      </c>
      <c r="T21" s="68">
        <f>SUM(Table15[[#This Row],[JUL]:[JUN]])</f>
        <v>1538</v>
      </c>
    </row>
    <row r="22" spans="1:20" ht="34.5" customHeight="1" x14ac:dyDescent="0.2">
      <c r="A22" s="24" t="s">
        <v>19</v>
      </c>
      <c r="B22" s="3" t="s">
        <v>86</v>
      </c>
      <c r="C22" s="166" t="s">
        <v>310</v>
      </c>
      <c r="D22" s="24" t="s">
        <v>82</v>
      </c>
      <c r="E22" s="37" t="s">
        <v>67</v>
      </c>
      <c r="F22" s="24" t="s">
        <v>68</v>
      </c>
      <c r="G22" s="37" t="s">
        <v>219</v>
      </c>
      <c r="H22" s="170">
        <v>0</v>
      </c>
      <c r="I22" s="170">
        <v>0</v>
      </c>
      <c r="J22" s="170">
        <v>1</v>
      </c>
      <c r="K22" s="170">
        <v>0</v>
      </c>
      <c r="L22" s="170">
        <v>0</v>
      </c>
      <c r="M22" s="170">
        <v>0</v>
      </c>
      <c r="N22" s="170">
        <v>0</v>
      </c>
      <c r="O22" s="170">
        <v>1</v>
      </c>
      <c r="P22" s="170">
        <v>1</v>
      </c>
      <c r="Q22" s="170">
        <v>0</v>
      </c>
      <c r="R22" s="170">
        <v>0</v>
      </c>
      <c r="S22" s="170">
        <v>0</v>
      </c>
      <c r="T22" s="68">
        <f>SUM(Table15[[#This Row],[JUL]:[JUN]])</f>
        <v>3</v>
      </c>
    </row>
    <row r="23" spans="1:20" ht="34.5" customHeight="1" x14ac:dyDescent="0.2">
      <c r="A23" s="24" t="s">
        <v>19</v>
      </c>
      <c r="B23" s="3" t="s">
        <v>86</v>
      </c>
      <c r="C23" s="166" t="s">
        <v>311</v>
      </c>
      <c r="D23" s="24" t="s">
        <v>82</v>
      </c>
      <c r="E23" s="37" t="s">
        <v>67</v>
      </c>
      <c r="F23" s="24" t="s">
        <v>68</v>
      </c>
      <c r="G23" s="37" t="s">
        <v>219</v>
      </c>
      <c r="H23" s="170">
        <v>16</v>
      </c>
      <c r="I23" s="170">
        <v>11</v>
      </c>
      <c r="J23" s="170">
        <v>109</v>
      </c>
      <c r="K23" s="170">
        <v>148</v>
      </c>
      <c r="L23" s="170">
        <v>146</v>
      </c>
      <c r="M23" s="170">
        <v>35</v>
      </c>
      <c r="N23" s="170">
        <v>16</v>
      </c>
      <c r="O23" s="170">
        <v>62</v>
      </c>
      <c r="P23" s="170">
        <v>69</v>
      </c>
      <c r="Q23" s="170">
        <v>179</v>
      </c>
      <c r="R23" s="170">
        <v>31</v>
      </c>
      <c r="S23" s="170">
        <v>20</v>
      </c>
      <c r="T23" s="68">
        <f>SUM(Table15[[#This Row],[JUL]:[JUN]])</f>
        <v>842</v>
      </c>
    </row>
    <row r="24" spans="1:20" ht="34.5" customHeight="1" x14ac:dyDescent="0.2">
      <c r="A24" s="24" t="s">
        <v>19</v>
      </c>
      <c r="B24" s="3" t="s">
        <v>86</v>
      </c>
      <c r="C24" s="166" t="s">
        <v>99</v>
      </c>
      <c r="D24" s="24" t="s">
        <v>82</v>
      </c>
      <c r="E24" s="37" t="s">
        <v>67</v>
      </c>
      <c r="F24" s="24" t="s">
        <v>68</v>
      </c>
      <c r="G24" s="37" t="s">
        <v>219</v>
      </c>
      <c r="H24" s="170">
        <v>0</v>
      </c>
      <c r="I24" s="170">
        <v>1</v>
      </c>
      <c r="J24" s="170">
        <v>0</v>
      </c>
      <c r="K24" s="170">
        <v>1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68">
        <f>SUM(Table15[[#This Row],[JUL]:[JUN]])</f>
        <v>2</v>
      </c>
    </row>
    <row r="25" spans="1:20" ht="34.5" customHeight="1" x14ac:dyDescent="0.2">
      <c r="A25" s="24" t="s">
        <v>19</v>
      </c>
      <c r="B25" s="3" t="s">
        <v>86</v>
      </c>
      <c r="C25" s="166" t="s">
        <v>7</v>
      </c>
      <c r="D25" s="24" t="s">
        <v>82</v>
      </c>
      <c r="E25" s="37" t="s">
        <v>67</v>
      </c>
      <c r="F25" s="24" t="s">
        <v>68</v>
      </c>
      <c r="G25" s="37" t="s">
        <v>219</v>
      </c>
      <c r="H25" s="170">
        <v>1</v>
      </c>
      <c r="I25" s="170">
        <v>4</v>
      </c>
      <c r="J25" s="170">
        <v>5</v>
      </c>
      <c r="K25" s="170">
        <v>0</v>
      </c>
      <c r="L25" s="170">
        <v>0</v>
      </c>
      <c r="M25" s="170">
        <v>0</v>
      </c>
      <c r="N25" s="170">
        <v>0</v>
      </c>
      <c r="O25" s="170">
        <v>3</v>
      </c>
      <c r="P25" s="170">
        <v>0</v>
      </c>
      <c r="Q25" s="170">
        <v>0</v>
      </c>
      <c r="R25" s="170">
        <v>0</v>
      </c>
      <c r="S25" s="170">
        <v>2</v>
      </c>
      <c r="T25" s="68">
        <f>SUM(Table15[[#This Row],[JUL]:[JUN]])</f>
        <v>15</v>
      </c>
    </row>
    <row r="26" spans="1:20" ht="34.5" customHeight="1" x14ac:dyDescent="0.2">
      <c r="A26" s="24" t="s">
        <v>19</v>
      </c>
      <c r="B26" s="3" t="s">
        <v>86</v>
      </c>
      <c r="C26" s="166" t="s">
        <v>166</v>
      </c>
      <c r="D26" s="24" t="s">
        <v>82</v>
      </c>
      <c r="E26" s="37" t="s">
        <v>67</v>
      </c>
      <c r="F26" s="24" t="s">
        <v>68</v>
      </c>
      <c r="G26" s="37" t="s">
        <v>219</v>
      </c>
      <c r="H26" s="170">
        <v>385</v>
      </c>
      <c r="I26" s="170">
        <v>661</v>
      </c>
      <c r="J26" s="170">
        <v>912</v>
      </c>
      <c r="K26" s="170">
        <v>835</v>
      </c>
      <c r="L26" s="170">
        <v>985</v>
      </c>
      <c r="M26" s="170">
        <v>263</v>
      </c>
      <c r="N26" s="170">
        <v>409</v>
      </c>
      <c r="O26" s="170">
        <v>798</v>
      </c>
      <c r="P26" s="170">
        <v>764</v>
      </c>
      <c r="Q26" s="170">
        <v>733</v>
      </c>
      <c r="R26" s="170">
        <v>308</v>
      </c>
      <c r="S26" s="170">
        <v>401</v>
      </c>
      <c r="T26" s="68">
        <f>SUM(Table15[[#This Row],[JUL]:[JUN]])</f>
        <v>7454</v>
      </c>
    </row>
    <row r="27" spans="1:20" ht="34.5" customHeight="1" x14ac:dyDescent="0.2">
      <c r="A27" s="24" t="s">
        <v>19</v>
      </c>
      <c r="B27" s="3" t="s">
        <v>86</v>
      </c>
      <c r="C27" s="166" t="s">
        <v>312</v>
      </c>
      <c r="D27" s="24" t="s">
        <v>82</v>
      </c>
      <c r="E27" s="37" t="s">
        <v>67</v>
      </c>
      <c r="F27" s="24" t="s">
        <v>68</v>
      </c>
      <c r="G27" s="37" t="s">
        <v>219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1</v>
      </c>
      <c r="R27" s="170">
        <v>0</v>
      </c>
      <c r="S27" s="170">
        <v>0</v>
      </c>
      <c r="T27" s="68">
        <f>SUM(Table15[[#This Row],[JUL]:[JUN]])</f>
        <v>1</v>
      </c>
    </row>
    <row r="28" spans="1:20" ht="34.5" customHeight="1" x14ac:dyDescent="0.2">
      <c r="A28" s="24" t="s">
        <v>19</v>
      </c>
      <c r="B28" s="3" t="s">
        <v>86</v>
      </c>
      <c r="C28" s="166" t="s">
        <v>313</v>
      </c>
      <c r="D28" s="24" t="s">
        <v>82</v>
      </c>
      <c r="E28" s="37" t="s">
        <v>67</v>
      </c>
      <c r="F28" s="24" t="s">
        <v>68</v>
      </c>
      <c r="G28" s="37" t="s">
        <v>219</v>
      </c>
      <c r="H28" s="170">
        <v>10</v>
      </c>
      <c r="I28" s="170">
        <v>14</v>
      </c>
      <c r="J28" s="170">
        <v>89</v>
      </c>
      <c r="K28" s="170">
        <v>71</v>
      </c>
      <c r="L28" s="170">
        <v>93</v>
      </c>
      <c r="M28" s="170">
        <v>40</v>
      </c>
      <c r="N28" s="170">
        <v>7</v>
      </c>
      <c r="O28" s="170">
        <v>26</v>
      </c>
      <c r="P28" s="170">
        <v>72</v>
      </c>
      <c r="Q28" s="170">
        <v>80</v>
      </c>
      <c r="R28" s="170">
        <v>9</v>
      </c>
      <c r="S28" s="170">
        <v>9</v>
      </c>
      <c r="T28" s="68">
        <f>SUM(Table15[[#This Row],[JUL]:[JUN]])</f>
        <v>520</v>
      </c>
    </row>
    <row r="29" spans="1:20" ht="34.5" customHeight="1" x14ac:dyDescent="0.2">
      <c r="A29" s="24" t="s">
        <v>19</v>
      </c>
      <c r="B29" s="3" t="s">
        <v>86</v>
      </c>
      <c r="C29" s="166" t="s">
        <v>314</v>
      </c>
      <c r="D29" s="24" t="s">
        <v>75</v>
      </c>
      <c r="E29" s="24" t="s">
        <v>72</v>
      </c>
      <c r="F29" s="24" t="s">
        <v>68</v>
      </c>
      <c r="G29" s="37" t="s">
        <v>219</v>
      </c>
      <c r="H29" s="170">
        <v>1</v>
      </c>
      <c r="I29" s="170">
        <v>0</v>
      </c>
      <c r="J29" s="170">
        <v>0</v>
      </c>
      <c r="K29" s="170">
        <v>3</v>
      </c>
      <c r="L29" s="170">
        <v>0</v>
      </c>
      <c r="M29" s="170">
        <v>0</v>
      </c>
      <c r="N29" s="170">
        <v>0</v>
      </c>
      <c r="O29" s="170">
        <v>0</v>
      </c>
      <c r="P29" s="170">
        <v>14</v>
      </c>
      <c r="Q29" s="170">
        <v>29</v>
      </c>
      <c r="R29" s="170">
        <v>9</v>
      </c>
      <c r="S29" s="170">
        <v>0</v>
      </c>
      <c r="T29" s="68">
        <f>SUM(Table15[[#This Row],[JUL]:[JUN]])</f>
        <v>56</v>
      </c>
    </row>
    <row r="30" spans="1:20" ht="34.5" customHeight="1" x14ac:dyDescent="0.2">
      <c r="A30" s="24" t="s">
        <v>19</v>
      </c>
      <c r="B30" s="28" t="s">
        <v>86</v>
      </c>
      <c r="C30" s="166" t="s">
        <v>315</v>
      </c>
      <c r="D30" s="24" t="s">
        <v>82</v>
      </c>
      <c r="E30" s="37" t="s">
        <v>67</v>
      </c>
      <c r="F30" s="24" t="s">
        <v>68</v>
      </c>
      <c r="G30" s="37" t="s">
        <v>219</v>
      </c>
      <c r="H30" s="170">
        <v>1</v>
      </c>
      <c r="I30" s="170">
        <v>1</v>
      </c>
      <c r="J30" s="170">
        <v>1</v>
      </c>
      <c r="K30" s="170">
        <v>5</v>
      </c>
      <c r="L30" s="170">
        <v>2</v>
      </c>
      <c r="M30" s="170">
        <v>1</v>
      </c>
      <c r="N30" s="170">
        <v>0</v>
      </c>
      <c r="O30" s="170">
        <v>1</v>
      </c>
      <c r="P30" s="170">
        <v>3</v>
      </c>
      <c r="Q30" s="170">
        <v>2</v>
      </c>
      <c r="R30" s="170">
        <v>0</v>
      </c>
      <c r="S30" s="170">
        <v>0</v>
      </c>
      <c r="T30" s="68">
        <f>SUM(Table15[[#This Row],[JUL]:[JUN]])</f>
        <v>17</v>
      </c>
    </row>
    <row r="31" spans="1:20" ht="34.5" customHeight="1" x14ac:dyDescent="0.2">
      <c r="A31" s="24" t="s">
        <v>19</v>
      </c>
      <c r="B31" s="28" t="s">
        <v>86</v>
      </c>
      <c r="C31" s="166" t="s">
        <v>8</v>
      </c>
      <c r="D31" s="24" t="s">
        <v>82</v>
      </c>
      <c r="E31" s="37" t="s">
        <v>67</v>
      </c>
      <c r="F31" s="24" t="s">
        <v>68</v>
      </c>
      <c r="G31" s="37" t="s">
        <v>219</v>
      </c>
      <c r="H31" s="170">
        <v>8</v>
      </c>
      <c r="I31" s="170">
        <v>2</v>
      </c>
      <c r="J31" s="170">
        <v>6</v>
      </c>
      <c r="K31" s="170">
        <v>37</v>
      </c>
      <c r="L31" s="170">
        <v>12</v>
      </c>
      <c r="M31" s="170">
        <v>0</v>
      </c>
      <c r="N31" s="170">
        <v>5</v>
      </c>
      <c r="O31" s="170">
        <v>6</v>
      </c>
      <c r="P31" s="170">
        <v>86</v>
      </c>
      <c r="Q31" s="170">
        <v>34</v>
      </c>
      <c r="R31" s="170">
        <v>5</v>
      </c>
      <c r="S31" s="170">
        <v>15</v>
      </c>
      <c r="T31" s="68">
        <f>SUM(Table15[[#This Row],[JUL]:[JUN]])</f>
        <v>216</v>
      </c>
    </row>
    <row r="32" spans="1:20" ht="34.5" customHeight="1" x14ac:dyDescent="0.2">
      <c r="A32" s="24" t="s">
        <v>19</v>
      </c>
      <c r="B32" s="3" t="s">
        <v>86</v>
      </c>
      <c r="C32" s="166" t="s">
        <v>316</v>
      </c>
      <c r="D32" s="24" t="s">
        <v>82</v>
      </c>
      <c r="E32" s="37" t="s">
        <v>67</v>
      </c>
      <c r="F32" s="24" t="s">
        <v>68</v>
      </c>
      <c r="G32" s="37" t="s">
        <v>219</v>
      </c>
      <c r="H32" s="170">
        <v>1</v>
      </c>
      <c r="I32" s="170">
        <v>0</v>
      </c>
      <c r="J32" s="170">
        <v>2</v>
      </c>
      <c r="K32" s="170">
        <v>0</v>
      </c>
      <c r="L32" s="170">
        <v>4</v>
      </c>
      <c r="M32" s="170">
        <v>0</v>
      </c>
      <c r="N32" s="170">
        <v>0</v>
      </c>
      <c r="O32" s="170">
        <v>1</v>
      </c>
      <c r="P32" s="170">
        <v>0</v>
      </c>
      <c r="Q32" s="170">
        <v>0</v>
      </c>
      <c r="R32" s="170">
        <v>2</v>
      </c>
      <c r="S32" s="170">
        <v>0</v>
      </c>
      <c r="T32" s="68">
        <f>SUM(Table15[[#This Row],[JUL]:[JUN]])</f>
        <v>10</v>
      </c>
    </row>
    <row r="33" spans="1:20" ht="34.5" customHeight="1" x14ac:dyDescent="0.2">
      <c r="A33" s="24" t="s">
        <v>19</v>
      </c>
      <c r="B33" s="3" t="s">
        <v>86</v>
      </c>
      <c r="C33" s="166" t="s">
        <v>167</v>
      </c>
      <c r="D33" s="24" t="s">
        <v>82</v>
      </c>
      <c r="E33" s="37" t="s">
        <v>67</v>
      </c>
      <c r="F33" s="24" t="s">
        <v>68</v>
      </c>
      <c r="G33" s="37" t="s">
        <v>219</v>
      </c>
      <c r="H33" s="170">
        <v>0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0</v>
      </c>
      <c r="P33" s="170">
        <v>1</v>
      </c>
      <c r="Q33" s="170">
        <v>0</v>
      </c>
      <c r="R33" s="170">
        <v>0</v>
      </c>
      <c r="S33" s="170">
        <v>0</v>
      </c>
      <c r="T33" s="68">
        <f>SUM(Table15[[#This Row],[JUL]:[JUN]])</f>
        <v>1</v>
      </c>
    </row>
    <row r="34" spans="1:20" ht="34.5" customHeight="1" x14ac:dyDescent="0.2">
      <c r="A34" s="24" t="s">
        <v>19</v>
      </c>
      <c r="B34" s="3" t="s">
        <v>86</v>
      </c>
      <c r="C34" s="166" t="s">
        <v>317</v>
      </c>
      <c r="D34" s="24" t="s">
        <v>82</v>
      </c>
      <c r="E34" s="37" t="s">
        <v>67</v>
      </c>
      <c r="F34" s="24" t="s">
        <v>68</v>
      </c>
      <c r="G34" s="37" t="s">
        <v>219</v>
      </c>
      <c r="H34" s="170">
        <v>0</v>
      </c>
      <c r="I34" s="170">
        <v>0</v>
      </c>
      <c r="J34" s="170">
        <v>1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68">
        <f>SUM(Table15[[#This Row],[JUL]:[JUN]])</f>
        <v>1</v>
      </c>
    </row>
    <row r="35" spans="1:20" ht="34.5" customHeight="1" x14ac:dyDescent="0.2">
      <c r="A35" s="24" t="s">
        <v>19</v>
      </c>
      <c r="B35" s="3" t="s">
        <v>86</v>
      </c>
      <c r="C35" s="166" t="s">
        <v>25</v>
      </c>
      <c r="D35" s="24" t="s">
        <v>82</v>
      </c>
      <c r="E35" s="37" t="s">
        <v>67</v>
      </c>
      <c r="F35" s="24" t="s">
        <v>68</v>
      </c>
      <c r="G35" s="37" t="s">
        <v>219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1</v>
      </c>
      <c r="R35" s="170">
        <v>0</v>
      </c>
      <c r="S35" s="170">
        <v>0</v>
      </c>
      <c r="T35" s="68">
        <f>SUM(Table15[[#This Row],[JUL]:[JUN]])</f>
        <v>1</v>
      </c>
    </row>
    <row r="36" spans="1:20" ht="34.5" customHeight="1" x14ac:dyDescent="0.2">
      <c r="A36" s="24" t="s">
        <v>19</v>
      </c>
      <c r="B36" s="3" t="s">
        <v>86</v>
      </c>
      <c r="C36" s="166" t="s">
        <v>17</v>
      </c>
      <c r="D36" s="24" t="s">
        <v>82</v>
      </c>
      <c r="E36" s="37" t="s">
        <v>67</v>
      </c>
      <c r="F36" s="24" t="s">
        <v>68</v>
      </c>
      <c r="G36" s="37" t="s">
        <v>219</v>
      </c>
      <c r="H36" s="170">
        <v>23</v>
      </c>
      <c r="I36" s="170">
        <v>43</v>
      </c>
      <c r="J36" s="170">
        <v>116</v>
      </c>
      <c r="K36" s="170">
        <v>111</v>
      </c>
      <c r="L36" s="170">
        <v>308</v>
      </c>
      <c r="M36" s="170">
        <v>10</v>
      </c>
      <c r="N36" s="170">
        <v>14</v>
      </c>
      <c r="O36" s="170">
        <v>113</v>
      </c>
      <c r="P36" s="170">
        <v>121</v>
      </c>
      <c r="Q36" s="170">
        <v>59</v>
      </c>
      <c r="R36" s="170">
        <v>11</v>
      </c>
      <c r="S36" s="170">
        <v>11</v>
      </c>
      <c r="T36" s="68">
        <f>SUM(Table15[[#This Row],[JUL]:[JUN]])</f>
        <v>940</v>
      </c>
    </row>
    <row r="37" spans="1:20" ht="34.5" customHeight="1" x14ac:dyDescent="0.2">
      <c r="A37" s="24" t="s">
        <v>19</v>
      </c>
      <c r="B37" s="28" t="s">
        <v>86</v>
      </c>
      <c r="C37" s="166" t="s">
        <v>55</v>
      </c>
      <c r="D37" s="24" t="s">
        <v>82</v>
      </c>
      <c r="E37" s="37" t="s">
        <v>67</v>
      </c>
      <c r="F37" s="24" t="s">
        <v>68</v>
      </c>
      <c r="G37" s="37" t="s">
        <v>219</v>
      </c>
      <c r="H37" s="170">
        <v>64</v>
      </c>
      <c r="I37" s="170">
        <v>203</v>
      </c>
      <c r="J37" s="170">
        <v>110</v>
      </c>
      <c r="K37" s="170">
        <v>307</v>
      </c>
      <c r="L37" s="170">
        <v>776</v>
      </c>
      <c r="M37" s="170">
        <v>11</v>
      </c>
      <c r="N37" s="170">
        <v>61</v>
      </c>
      <c r="O37" s="170">
        <v>111</v>
      </c>
      <c r="P37" s="170">
        <v>151</v>
      </c>
      <c r="Q37" s="170">
        <v>109</v>
      </c>
      <c r="R37" s="170">
        <v>20</v>
      </c>
      <c r="S37" s="170">
        <v>29</v>
      </c>
      <c r="T37" s="68">
        <f>SUM(Table15[[#This Row],[JUL]:[JUN]])</f>
        <v>1952</v>
      </c>
    </row>
    <row r="38" spans="1:20" ht="34.5" customHeight="1" x14ac:dyDescent="0.2">
      <c r="A38" s="24" t="s">
        <v>19</v>
      </c>
      <c r="B38" s="3" t="s">
        <v>86</v>
      </c>
      <c r="C38" s="166" t="s">
        <v>168</v>
      </c>
      <c r="D38" s="24" t="s">
        <v>82</v>
      </c>
      <c r="E38" s="37" t="s">
        <v>67</v>
      </c>
      <c r="F38" s="24" t="s">
        <v>68</v>
      </c>
      <c r="G38" s="37" t="s">
        <v>219</v>
      </c>
      <c r="H38" s="170">
        <v>8</v>
      </c>
      <c r="I38" s="170">
        <v>10</v>
      </c>
      <c r="J38" s="170">
        <v>53</v>
      </c>
      <c r="K38" s="170">
        <v>42</v>
      </c>
      <c r="L38" s="170">
        <v>25</v>
      </c>
      <c r="M38" s="170">
        <v>14</v>
      </c>
      <c r="N38" s="170">
        <v>7</v>
      </c>
      <c r="O38" s="170">
        <v>20</v>
      </c>
      <c r="P38" s="170">
        <v>41</v>
      </c>
      <c r="Q38" s="170">
        <v>15</v>
      </c>
      <c r="R38" s="170">
        <v>3</v>
      </c>
      <c r="S38" s="170">
        <v>14</v>
      </c>
      <c r="T38" s="68">
        <f>SUM(Table15[[#This Row],[JUL]:[JUN]])</f>
        <v>252</v>
      </c>
    </row>
    <row r="39" spans="1:20" ht="34.5" customHeight="1" x14ac:dyDescent="0.2">
      <c r="A39" s="24" t="s">
        <v>19</v>
      </c>
      <c r="B39" s="3" t="s">
        <v>86</v>
      </c>
      <c r="C39" s="166" t="s">
        <v>169</v>
      </c>
      <c r="D39" s="24" t="s">
        <v>82</v>
      </c>
      <c r="E39" s="37" t="s">
        <v>67</v>
      </c>
      <c r="F39" s="24" t="s">
        <v>68</v>
      </c>
      <c r="G39" s="37" t="s">
        <v>219</v>
      </c>
      <c r="H39" s="170">
        <v>71</v>
      </c>
      <c r="I39" s="170">
        <v>33</v>
      </c>
      <c r="J39" s="170">
        <v>183</v>
      </c>
      <c r="K39" s="170">
        <v>211</v>
      </c>
      <c r="L39" s="170">
        <v>148</v>
      </c>
      <c r="M39" s="170">
        <v>39</v>
      </c>
      <c r="N39" s="170">
        <v>62</v>
      </c>
      <c r="O39" s="170">
        <v>143</v>
      </c>
      <c r="P39" s="170">
        <v>138</v>
      </c>
      <c r="Q39" s="170">
        <v>124</v>
      </c>
      <c r="R39" s="170">
        <v>64</v>
      </c>
      <c r="S39" s="170">
        <v>44</v>
      </c>
      <c r="T39" s="68">
        <f>SUM(Table15[[#This Row],[JUL]:[JUN]])</f>
        <v>1260</v>
      </c>
    </row>
    <row r="40" spans="1:20" ht="34.5" customHeight="1" x14ac:dyDescent="0.2">
      <c r="A40" s="24" t="s">
        <v>19</v>
      </c>
      <c r="B40" s="3" t="s">
        <v>86</v>
      </c>
      <c r="C40" s="166" t="s">
        <v>318</v>
      </c>
      <c r="D40" s="24" t="s">
        <v>82</v>
      </c>
      <c r="E40" s="37" t="s">
        <v>67</v>
      </c>
      <c r="F40" s="24" t="s">
        <v>68</v>
      </c>
      <c r="G40" s="37" t="s">
        <v>219</v>
      </c>
      <c r="H40" s="170">
        <v>2</v>
      </c>
      <c r="I40" s="170">
        <v>3</v>
      </c>
      <c r="J40" s="170">
        <v>5</v>
      </c>
      <c r="K40" s="170">
        <v>0</v>
      </c>
      <c r="L40" s="170">
        <v>0</v>
      </c>
      <c r="M40" s="170">
        <v>0</v>
      </c>
      <c r="N40" s="170">
        <v>0</v>
      </c>
      <c r="O40" s="170">
        <v>1</v>
      </c>
      <c r="P40" s="170">
        <v>0</v>
      </c>
      <c r="Q40" s="170">
        <v>0</v>
      </c>
      <c r="R40" s="170">
        <v>1</v>
      </c>
      <c r="S40" s="170">
        <v>1</v>
      </c>
      <c r="T40" s="68">
        <f>SUM(Table15[[#This Row],[JUL]:[JUN]])</f>
        <v>13</v>
      </c>
    </row>
    <row r="41" spans="1:20" ht="34.5" customHeight="1" x14ac:dyDescent="0.2">
      <c r="A41" s="24" t="s">
        <v>19</v>
      </c>
      <c r="B41" s="3" t="s">
        <v>86</v>
      </c>
      <c r="C41" s="166" t="s">
        <v>9</v>
      </c>
      <c r="D41" s="24" t="s">
        <v>82</v>
      </c>
      <c r="E41" s="37" t="s">
        <v>67</v>
      </c>
      <c r="F41" s="24" t="s">
        <v>71</v>
      </c>
      <c r="G41" s="37" t="s">
        <v>219</v>
      </c>
      <c r="H41" s="170">
        <v>3</v>
      </c>
      <c r="I41" s="170">
        <v>1</v>
      </c>
      <c r="J41" s="170">
        <v>12</v>
      </c>
      <c r="K41" s="170">
        <v>14</v>
      </c>
      <c r="L41" s="170">
        <v>17</v>
      </c>
      <c r="M41" s="170">
        <v>4</v>
      </c>
      <c r="N41" s="170">
        <v>0</v>
      </c>
      <c r="O41" s="170">
        <v>6</v>
      </c>
      <c r="P41" s="170">
        <v>2</v>
      </c>
      <c r="Q41" s="170">
        <v>28</v>
      </c>
      <c r="R41" s="170">
        <v>2</v>
      </c>
      <c r="S41" s="170">
        <v>0</v>
      </c>
      <c r="T41" s="68">
        <f>SUM(Table15[[#This Row],[JUL]:[JUN]])</f>
        <v>89</v>
      </c>
    </row>
    <row r="42" spans="1:20" ht="34.5" customHeight="1" x14ac:dyDescent="0.2">
      <c r="A42" s="24" t="s">
        <v>19</v>
      </c>
      <c r="B42" s="3" t="s">
        <v>86</v>
      </c>
      <c r="C42" s="166" t="s">
        <v>319</v>
      </c>
      <c r="D42" s="24" t="s">
        <v>82</v>
      </c>
      <c r="E42" s="37" t="s">
        <v>67</v>
      </c>
      <c r="F42" s="24" t="s">
        <v>71</v>
      </c>
      <c r="G42" s="37" t="s">
        <v>219</v>
      </c>
      <c r="H42" s="170">
        <v>1521</v>
      </c>
      <c r="I42" s="170">
        <v>1115</v>
      </c>
      <c r="J42" s="170">
        <v>2576</v>
      </c>
      <c r="K42" s="170">
        <v>2177</v>
      </c>
      <c r="L42" s="170">
        <v>2638</v>
      </c>
      <c r="M42" s="170">
        <v>421</v>
      </c>
      <c r="N42" s="170">
        <v>544</v>
      </c>
      <c r="O42" s="170">
        <v>1658</v>
      </c>
      <c r="P42" s="170">
        <v>1427</v>
      </c>
      <c r="Q42" s="170">
        <v>1968</v>
      </c>
      <c r="R42" s="170">
        <v>646</v>
      </c>
      <c r="S42" s="170">
        <v>1163</v>
      </c>
      <c r="T42" s="68">
        <f>SUM(Table15[[#This Row],[JUL]:[JUN]])</f>
        <v>17854</v>
      </c>
    </row>
    <row r="43" spans="1:20" ht="34.5" customHeight="1" x14ac:dyDescent="0.2">
      <c r="A43" s="24" t="s">
        <v>19</v>
      </c>
      <c r="B43" s="28" t="s">
        <v>86</v>
      </c>
      <c r="C43" s="166" t="s">
        <v>320</v>
      </c>
      <c r="D43" s="24" t="s">
        <v>82</v>
      </c>
      <c r="E43" s="37" t="s">
        <v>67</v>
      </c>
      <c r="F43" s="24" t="s">
        <v>68</v>
      </c>
      <c r="G43" s="37" t="s">
        <v>219</v>
      </c>
      <c r="H43" s="170">
        <v>0</v>
      </c>
      <c r="I43" s="170">
        <v>0</v>
      </c>
      <c r="J43" s="170">
        <v>0</v>
      </c>
      <c r="K43" s="170">
        <v>0</v>
      </c>
      <c r="L43" s="170">
        <v>1</v>
      </c>
      <c r="M43" s="170">
        <v>0</v>
      </c>
      <c r="N43" s="170">
        <v>2</v>
      </c>
      <c r="O43" s="170">
        <v>0</v>
      </c>
      <c r="P43" s="170">
        <v>0</v>
      </c>
      <c r="Q43" s="170">
        <v>1</v>
      </c>
      <c r="R43" s="170">
        <v>0</v>
      </c>
      <c r="S43" s="170">
        <v>0</v>
      </c>
      <c r="T43" s="68">
        <f>SUM(Table15[[#This Row],[JUL]:[JUN]])</f>
        <v>4</v>
      </c>
    </row>
    <row r="44" spans="1:20" ht="34.5" customHeight="1" x14ac:dyDescent="0.2">
      <c r="A44" s="24" t="s">
        <v>19</v>
      </c>
      <c r="B44" s="3" t="s">
        <v>86</v>
      </c>
      <c r="C44" s="166" t="s">
        <v>321</v>
      </c>
      <c r="D44" s="24" t="s">
        <v>82</v>
      </c>
      <c r="E44" s="37" t="s">
        <v>67</v>
      </c>
      <c r="F44" s="24" t="s">
        <v>68</v>
      </c>
      <c r="G44" s="37" t="s">
        <v>219</v>
      </c>
      <c r="H44" s="170">
        <v>0</v>
      </c>
      <c r="I44" s="170">
        <v>3</v>
      </c>
      <c r="J44" s="170">
        <v>6</v>
      </c>
      <c r="K44" s="170">
        <v>2</v>
      </c>
      <c r="L44" s="170">
        <v>0</v>
      </c>
      <c r="M44" s="170">
        <v>0</v>
      </c>
      <c r="N44" s="170">
        <v>3</v>
      </c>
      <c r="O44" s="170">
        <v>4</v>
      </c>
      <c r="P44" s="170">
        <v>2</v>
      </c>
      <c r="Q44" s="170">
        <v>5</v>
      </c>
      <c r="R44" s="170">
        <v>1</v>
      </c>
      <c r="S44" s="170">
        <v>0</v>
      </c>
      <c r="T44" s="68">
        <f>SUM(Table15[[#This Row],[JUL]:[JUN]])</f>
        <v>26</v>
      </c>
    </row>
    <row r="45" spans="1:20" ht="34.5" customHeight="1" x14ac:dyDescent="0.2">
      <c r="A45" s="24" t="s">
        <v>19</v>
      </c>
      <c r="B45" s="3" t="s">
        <v>86</v>
      </c>
      <c r="C45" s="166" t="s">
        <v>54</v>
      </c>
      <c r="D45" s="24" t="s">
        <v>82</v>
      </c>
      <c r="E45" s="37" t="s">
        <v>67</v>
      </c>
      <c r="F45" s="24" t="s">
        <v>68</v>
      </c>
      <c r="G45" s="37" t="s">
        <v>219</v>
      </c>
      <c r="H45" s="170">
        <v>17</v>
      </c>
      <c r="I45" s="170">
        <v>8</v>
      </c>
      <c r="J45" s="170">
        <v>66</v>
      </c>
      <c r="K45" s="170">
        <v>134</v>
      </c>
      <c r="L45" s="170">
        <v>79</v>
      </c>
      <c r="M45" s="170">
        <v>28</v>
      </c>
      <c r="N45" s="170">
        <v>12</v>
      </c>
      <c r="O45" s="170">
        <v>33</v>
      </c>
      <c r="P45" s="170">
        <v>59</v>
      </c>
      <c r="Q45" s="170">
        <v>62</v>
      </c>
      <c r="R45" s="170">
        <v>24</v>
      </c>
      <c r="S45" s="170">
        <v>22</v>
      </c>
      <c r="T45" s="68">
        <f>SUM(Table15[[#This Row],[JUL]:[JUN]])</f>
        <v>544</v>
      </c>
    </row>
    <row r="46" spans="1:20" ht="34.5" customHeight="1" x14ac:dyDescent="0.2">
      <c r="A46" s="24" t="s">
        <v>19</v>
      </c>
      <c r="B46" s="3" t="s">
        <v>86</v>
      </c>
      <c r="C46" s="166" t="s">
        <v>322</v>
      </c>
      <c r="D46" s="24" t="s">
        <v>82</v>
      </c>
      <c r="E46" s="37" t="s">
        <v>67</v>
      </c>
      <c r="F46" s="24" t="s">
        <v>68</v>
      </c>
      <c r="G46" s="37" t="s">
        <v>219</v>
      </c>
      <c r="H46" s="170">
        <v>319</v>
      </c>
      <c r="I46" s="170">
        <v>272</v>
      </c>
      <c r="J46" s="170">
        <v>897</v>
      </c>
      <c r="K46" s="170">
        <v>908</v>
      </c>
      <c r="L46" s="170">
        <v>931</v>
      </c>
      <c r="M46" s="170">
        <v>182</v>
      </c>
      <c r="N46" s="170">
        <v>157</v>
      </c>
      <c r="O46" s="170">
        <v>568</v>
      </c>
      <c r="P46" s="170">
        <v>778</v>
      </c>
      <c r="Q46" s="170">
        <v>1026</v>
      </c>
      <c r="R46" s="170">
        <v>384</v>
      </c>
      <c r="S46" s="170">
        <v>211</v>
      </c>
      <c r="T46" s="68">
        <f>SUM(Table15[[#This Row],[JUL]:[JUN]])</f>
        <v>6633</v>
      </c>
    </row>
    <row r="47" spans="1:20" ht="34.5" customHeight="1" x14ac:dyDescent="0.2">
      <c r="A47" s="24" t="s">
        <v>19</v>
      </c>
      <c r="B47" s="3" t="s">
        <v>86</v>
      </c>
      <c r="C47" s="166" t="s">
        <v>10</v>
      </c>
      <c r="D47" s="24" t="s">
        <v>82</v>
      </c>
      <c r="E47" s="37" t="s">
        <v>67</v>
      </c>
      <c r="F47" s="24" t="s">
        <v>68</v>
      </c>
      <c r="G47" s="37" t="s">
        <v>219</v>
      </c>
      <c r="H47" s="170">
        <v>1</v>
      </c>
      <c r="I47" s="170">
        <v>0</v>
      </c>
      <c r="J47" s="170">
        <v>1</v>
      </c>
      <c r="K47" s="170">
        <v>0</v>
      </c>
      <c r="L47" s="170">
        <v>0</v>
      </c>
      <c r="M47" s="170">
        <v>0</v>
      </c>
      <c r="N47" s="170">
        <v>0</v>
      </c>
      <c r="O47" s="170">
        <v>2</v>
      </c>
      <c r="P47" s="170">
        <v>0</v>
      </c>
      <c r="Q47" s="170">
        <v>0</v>
      </c>
      <c r="R47" s="170">
        <v>0</v>
      </c>
      <c r="S47" s="170">
        <v>0</v>
      </c>
      <c r="T47" s="68">
        <f>SUM(Table15[[#This Row],[JUL]:[JUN]])</f>
        <v>4</v>
      </c>
    </row>
    <row r="48" spans="1:20" ht="34.5" customHeight="1" x14ac:dyDescent="0.2">
      <c r="A48" s="24" t="s">
        <v>19</v>
      </c>
      <c r="B48" s="3" t="s">
        <v>86</v>
      </c>
      <c r="C48" s="166" t="s">
        <v>323</v>
      </c>
      <c r="D48" s="24" t="s">
        <v>82</v>
      </c>
      <c r="E48" s="37" t="s">
        <v>67</v>
      </c>
      <c r="F48" s="24" t="s">
        <v>68</v>
      </c>
      <c r="G48" s="37" t="s">
        <v>219</v>
      </c>
      <c r="H48" s="170">
        <v>4</v>
      </c>
      <c r="I48" s="170">
        <v>0</v>
      </c>
      <c r="J48" s="170">
        <v>83</v>
      </c>
      <c r="K48" s="170">
        <v>17</v>
      </c>
      <c r="L48" s="170">
        <v>10</v>
      </c>
      <c r="M48" s="170">
        <v>12</v>
      </c>
      <c r="N48" s="170">
        <v>0</v>
      </c>
      <c r="O48" s="170">
        <v>4</v>
      </c>
      <c r="P48" s="170">
        <v>1</v>
      </c>
      <c r="Q48" s="170">
        <v>5</v>
      </c>
      <c r="R48" s="170">
        <v>2</v>
      </c>
      <c r="S48" s="170">
        <v>0</v>
      </c>
      <c r="T48" s="68">
        <f>SUM(Table15[[#This Row],[JUL]:[JUN]])</f>
        <v>138</v>
      </c>
    </row>
    <row r="49" spans="1:20" ht="34.5" customHeight="1" x14ac:dyDescent="0.2">
      <c r="A49" s="24" t="s">
        <v>19</v>
      </c>
      <c r="B49" s="3" t="s">
        <v>86</v>
      </c>
      <c r="C49" s="166" t="s">
        <v>16</v>
      </c>
      <c r="D49" s="24" t="s">
        <v>82</v>
      </c>
      <c r="E49" s="37" t="s">
        <v>67</v>
      </c>
      <c r="F49" s="24" t="s">
        <v>68</v>
      </c>
      <c r="G49" s="37" t="s">
        <v>219</v>
      </c>
      <c r="H49" s="170">
        <v>13</v>
      </c>
      <c r="I49" s="170">
        <v>3</v>
      </c>
      <c r="J49" s="170">
        <v>27</v>
      </c>
      <c r="K49" s="170">
        <v>29</v>
      </c>
      <c r="L49" s="170">
        <v>22</v>
      </c>
      <c r="M49" s="170">
        <v>0</v>
      </c>
      <c r="N49" s="170">
        <v>0</v>
      </c>
      <c r="O49" s="170">
        <v>4</v>
      </c>
      <c r="P49" s="170">
        <v>4</v>
      </c>
      <c r="Q49" s="170">
        <v>16</v>
      </c>
      <c r="R49" s="170">
        <v>0</v>
      </c>
      <c r="S49" s="170">
        <v>11</v>
      </c>
      <c r="T49" s="68">
        <f>SUM(Table15[[#This Row],[JUL]:[JUN]])</f>
        <v>129</v>
      </c>
    </row>
    <row r="50" spans="1:20" ht="34.5" customHeight="1" x14ac:dyDescent="0.2">
      <c r="A50" s="24" t="s">
        <v>19</v>
      </c>
      <c r="B50" s="3" t="s">
        <v>86</v>
      </c>
      <c r="C50" s="166" t="s">
        <v>324</v>
      </c>
      <c r="D50" s="24" t="s">
        <v>82</v>
      </c>
      <c r="E50" s="37" t="s">
        <v>67</v>
      </c>
      <c r="F50" s="24" t="s">
        <v>68</v>
      </c>
      <c r="G50" s="37" t="s">
        <v>219</v>
      </c>
      <c r="H50" s="170">
        <v>0</v>
      </c>
      <c r="I50" s="170">
        <v>0</v>
      </c>
      <c r="J50" s="170">
        <v>0</v>
      </c>
      <c r="K50" s="170">
        <v>10</v>
      </c>
      <c r="L50" s="170">
        <v>1</v>
      </c>
      <c r="M50" s="170">
        <v>2</v>
      </c>
      <c r="N50" s="170">
        <v>0</v>
      </c>
      <c r="O50" s="170">
        <v>0</v>
      </c>
      <c r="P50" s="170">
        <v>0</v>
      </c>
      <c r="Q50" s="170">
        <v>0</v>
      </c>
      <c r="R50" s="170">
        <v>0</v>
      </c>
      <c r="S50" s="170">
        <v>0</v>
      </c>
      <c r="T50" s="68">
        <f>SUM(Table15[[#This Row],[JUL]:[JUN]])</f>
        <v>13</v>
      </c>
    </row>
    <row r="51" spans="1:20" ht="34.5" customHeight="1" x14ac:dyDescent="0.2">
      <c r="A51" s="24" t="s">
        <v>19</v>
      </c>
      <c r="B51" s="3" t="s">
        <v>86</v>
      </c>
      <c r="C51" s="166" t="s">
        <v>325</v>
      </c>
      <c r="D51" s="24" t="s">
        <v>82</v>
      </c>
      <c r="E51" s="37" t="s">
        <v>67</v>
      </c>
      <c r="F51" s="24" t="s">
        <v>68</v>
      </c>
      <c r="G51" s="37" t="s">
        <v>219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2</v>
      </c>
      <c r="Q51" s="170">
        <v>9</v>
      </c>
      <c r="R51" s="170">
        <v>0</v>
      </c>
      <c r="S51" s="170">
        <v>1</v>
      </c>
      <c r="T51" s="68">
        <f>SUM(Table15[[#This Row],[JUL]:[JUN]])</f>
        <v>12</v>
      </c>
    </row>
    <row r="52" spans="1:20" ht="34.5" customHeight="1" x14ac:dyDescent="0.2">
      <c r="A52" s="24" t="s">
        <v>19</v>
      </c>
      <c r="B52" s="3" t="s">
        <v>86</v>
      </c>
      <c r="C52" s="166" t="s">
        <v>18</v>
      </c>
      <c r="D52" s="24" t="s">
        <v>82</v>
      </c>
      <c r="E52" s="37" t="s">
        <v>67</v>
      </c>
      <c r="F52" s="24" t="s">
        <v>68</v>
      </c>
      <c r="G52" s="37" t="s">
        <v>219</v>
      </c>
      <c r="H52" s="170">
        <v>0</v>
      </c>
      <c r="I52" s="170">
        <v>0</v>
      </c>
      <c r="J52" s="170">
        <v>8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68">
        <f>SUM(Table15[[#This Row],[JUL]:[JUN]])</f>
        <v>8</v>
      </c>
    </row>
    <row r="53" spans="1:20" ht="34.5" customHeight="1" x14ac:dyDescent="0.2">
      <c r="A53" s="24" t="s">
        <v>19</v>
      </c>
      <c r="B53" s="3" t="s">
        <v>86</v>
      </c>
      <c r="C53" s="166" t="s">
        <v>52</v>
      </c>
      <c r="D53" s="24" t="s">
        <v>82</v>
      </c>
      <c r="E53" s="37" t="s">
        <v>67</v>
      </c>
      <c r="F53" s="24" t="s">
        <v>68</v>
      </c>
      <c r="G53" s="37" t="s">
        <v>219</v>
      </c>
      <c r="H53" s="170">
        <v>62</v>
      </c>
      <c r="I53" s="170">
        <v>17</v>
      </c>
      <c r="J53" s="170">
        <v>115</v>
      </c>
      <c r="K53" s="170">
        <v>150</v>
      </c>
      <c r="L53" s="170">
        <v>219</v>
      </c>
      <c r="M53" s="170">
        <v>32</v>
      </c>
      <c r="N53" s="170">
        <v>12</v>
      </c>
      <c r="O53" s="170">
        <v>84</v>
      </c>
      <c r="P53" s="170">
        <v>57</v>
      </c>
      <c r="Q53" s="170">
        <v>157</v>
      </c>
      <c r="R53" s="170">
        <v>42</v>
      </c>
      <c r="S53" s="170">
        <v>29</v>
      </c>
      <c r="T53" s="68">
        <f>SUM(Table15[[#This Row],[JUL]:[JUN]])</f>
        <v>976</v>
      </c>
    </row>
    <row r="54" spans="1:20" ht="34.5" customHeight="1" x14ac:dyDescent="0.2">
      <c r="A54" s="24" t="s">
        <v>19</v>
      </c>
      <c r="B54" s="3" t="s">
        <v>86</v>
      </c>
      <c r="C54" s="166" t="s">
        <v>326</v>
      </c>
      <c r="D54" s="24" t="s">
        <v>82</v>
      </c>
      <c r="E54" s="37" t="s">
        <v>67</v>
      </c>
      <c r="F54" s="24" t="s">
        <v>68</v>
      </c>
      <c r="G54" s="37" t="s">
        <v>219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4</v>
      </c>
      <c r="R54" s="170">
        <v>1</v>
      </c>
      <c r="S54" s="170">
        <v>0</v>
      </c>
      <c r="T54" s="68">
        <f>SUM(Table15[[#This Row],[JUL]:[JUN]])</f>
        <v>5</v>
      </c>
    </row>
    <row r="55" spans="1:20" ht="34.5" customHeight="1" x14ac:dyDescent="0.2">
      <c r="A55" s="24" t="s">
        <v>19</v>
      </c>
      <c r="B55" s="3" t="s">
        <v>86</v>
      </c>
      <c r="C55" s="166" t="s">
        <v>327</v>
      </c>
      <c r="D55" s="24" t="s">
        <v>78</v>
      </c>
      <c r="E55" s="37" t="s">
        <v>67</v>
      </c>
      <c r="F55" s="24" t="s">
        <v>68</v>
      </c>
      <c r="G55" s="37" t="s">
        <v>219</v>
      </c>
      <c r="H55" s="170">
        <v>1</v>
      </c>
      <c r="I55" s="170">
        <v>1</v>
      </c>
      <c r="J55" s="170">
        <v>12</v>
      </c>
      <c r="K55" s="170">
        <v>8</v>
      </c>
      <c r="L55" s="170">
        <v>41</v>
      </c>
      <c r="M55" s="170">
        <v>0</v>
      </c>
      <c r="N55" s="170">
        <v>4</v>
      </c>
      <c r="O55" s="170">
        <v>18</v>
      </c>
      <c r="P55" s="170">
        <v>30</v>
      </c>
      <c r="Q55" s="170">
        <v>45</v>
      </c>
      <c r="R55" s="170">
        <v>0</v>
      </c>
      <c r="S55" s="170">
        <v>1</v>
      </c>
      <c r="T55" s="68">
        <f>SUM(Table15[[#This Row],[JUL]:[JUN]])</f>
        <v>161</v>
      </c>
    </row>
    <row r="56" spans="1:20" ht="34.5" customHeight="1" x14ac:dyDescent="0.2">
      <c r="A56" s="24" t="s">
        <v>19</v>
      </c>
      <c r="B56" s="3" t="s">
        <v>86</v>
      </c>
      <c r="C56" s="166" t="s">
        <v>170</v>
      </c>
      <c r="D56" s="24" t="s">
        <v>82</v>
      </c>
      <c r="E56" s="37" t="s">
        <v>67</v>
      </c>
      <c r="F56" s="24" t="s">
        <v>68</v>
      </c>
      <c r="G56" s="37" t="s">
        <v>219</v>
      </c>
      <c r="H56" s="170">
        <v>2</v>
      </c>
      <c r="I56" s="170">
        <v>33</v>
      </c>
      <c r="J56" s="170">
        <v>134</v>
      </c>
      <c r="K56" s="170">
        <v>63</v>
      </c>
      <c r="L56" s="170">
        <v>78</v>
      </c>
      <c r="M56" s="170">
        <v>27</v>
      </c>
      <c r="N56" s="170">
        <v>52</v>
      </c>
      <c r="O56" s="170">
        <v>198</v>
      </c>
      <c r="P56" s="170">
        <v>407</v>
      </c>
      <c r="Q56" s="170">
        <v>154</v>
      </c>
      <c r="R56" s="170">
        <v>1</v>
      </c>
      <c r="S56" s="170">
        <v>19</v>
      </c>
      <c r="T56" s="68">
        <f>SUM(Table15[[#This Row],[JUL]:[JUN]])</f>
        <v>1168</v>
      </c>
    </row>
    <row r="57" spans="1:20" ht="34.5" customHeight="1" x14ac:dyDescent="0.2">
      <c r="A57" s="24" t="s">
        <v>19</v>
      </c>
      <c r="B57" s="3" t="s">
        <v>86</v>
      </c>
      <c r="C57" s="166" t="s">
        <v>217</v>
      </c>
      <c r="D57" s="24" t="s">
        <v>82</v>
      </c>
      <c r="E57" s="37" t="s">
        <v>67</v>
      </c>
      <c r="F57" s="24" t="s">
        <v>68</v>
      </c>
      <c r="G57" s="37" t="s">
        <v>219</v>
      </c>
      <c r="H57" s="170">
        <v>22</v>
      </c>
      <c r="I57" s="170">
        <v>6</v>
      </c>
      <c r="J57" s="170">
        <v>83</v>
      </c>
      <c r="K57" s="170">
        <v>79</v>
      </c>
      <c r="L57" s="170">
        <v>87</v>
      </c>
      <c r="M57" s="170">
        <v>18</v>
      </c>
      <c r="N57" s="170">
        <v>7</v>
      </c>
      <c r="O57" s="170">
        <v>55</v>
      </c>
      <c r="P57" s="170">
        <v>33</v>
      </c>
      <c r="Q57" s="170">
        <v>46</v>
      </c>
      <c r="R57" s="170">
        <v>12</v>
      </c>
      <c r="S57" s="170">
        <v>7</v>
      </c>
      <c r="T57" s="68">
        <f>SUM(Table15[[#This Row],[JUL]:[JUN]])</f>
        <v>455</v>
      </c>
    </row>
    <row r="58" spans="1:20" ht="34.5" customHeight="1" x14ac:dyDescent="0.2">
      <c r="A58" s="24" t="s">
        <v>19</v>
      </c>
      <c r="B58" s="3" t="s">
        <v>86</v>
      </c>
      <c r="C58" s="166" t="s">
        <v>11</v>
      </c>
      <c r="D58" s="24" t="s">
        <v>82</v>
      </c>
      <c r="E58" s="37" t="s">
        <v>67</v>
      </c>
      <c r="F58" s="24" t="s">
        <v>68</v>
      </c>
      <c r="G58" s="37" t="s">
        <v>219</v>
      </c>
      <c r="H58" s="170">
        <v>5</v>
      </c>
      <c r="I58" s="170">
        <v>0</v>
      </c>
      <c r="J58" s="170">
        <v>12</v>
      </c>
      <c r="K58" s="170">
        <v>19</v>
      </c>
      <c r="L58" s="170">
        <v>13</v>
      </c>
      <c r="M58" s="170">
        <v>2</v>
      </c>
      <c r="N58" s="170">
        <v>3</v>
      </c>
      <c r="O58" s="170">
        <v>6</v>
      </c>
      <c r="P58" s="170">
        <v>11</v>
      </c>
      <c r="Q58" s="170">
        <v>17</v>
      </c>
      <c r="R58" s="170">
        <v>2</v>
      </c>
      <c r="S58" s="170">
        <v>7</v>
      </c>
      <c r="T58" s="68">
        <f>SUM(Table15[[#This Row],[JUL]:[JUN]])</f>
        <v>97</v>
      </c>
    </row>
    <row r="59" spans="1:20" ht="34.5" customHeight="1" x14ac:dyDescent="0.2">
      <c r="A59" s="24" t="s">
        <v>19</v>
      </c>
      <c r="B59" s="3" t="s">
        <v>86</v>
      </c>
      <c r="C59" s="166" t="s">
        <v>328</v>
      </c>
      <c r="D59" s="24" t="s">
        <v>82</v>
      </c>
      <c r="E59" s="37" t="s">
        <v>67</v>
      </c>
      <c r="F59" s="24" t="s">
        <v>68</v>
      </c>
      <c r="G59" s="37" t="s">
        <v>219</v>
      </c>
      <c r="H59" s="170">
        <v>0</v>
      </c>
      <c r="I59" s="170">
        <v>0</v>
      </c>
      <c r="J59" s="170">
        <v>1</v>
      </c>
      <c r="K59" s="170">
        <v>0</v>
      </c>
      <c r="L59" s="170">
        <v>0</v>
      </c>
      <c r="M59" s="170">
        <v>5</v>
      </c>
      <c r="N59" s="170">
        <v>0</v>
      </c>
      <c r="O59" s="170">
        <v>0</v>
      </c>
      <c r="P59" s="170">
        <v>0</v>
      </c>
      <c r="Q59" s="170">
        <v>1</v>
      </c>
      <c r="R59" s="170">
        <v>0</v>
      </c>
      <c r="S59" s="170">
        <v>0</v>
      </c>
      <c r="T59" s="68">
        <f>SUM(Table15[[#This Row],[JUL]:[JUN]])</f>
        <v>7</v>
      </c>
    </row>
    <row r="60" spans="1:20" ht="34.5" customHeight="1" x14ac:dyDescent="0.2">
      <c r="A60" s="24" t="s">
        <v>19</v>
      </c>
      <c r="B60" s="3" t="s">
        <v>86</v>
      </c>
      <c r="C60" s="166" t="s">
        <v>12</v>
      </c>
      <c r="D60" s="24" t="s">
        <v>82</v>
      </c>
      <c r="E60" s="37" t="s">
        <v>67</v>
      </c>
      <c r="F60" s="24" t="s">
        <v>68</v>
      </c>
      <c r="G60" s="37" t="s">
        <v>219</v>
      </c>
      <c r="H60" s="170">
        <v>34</v>
      </c>
      <c r="I60" s="170">
        <v>41</v>
      </c>
      <c r="J60" s="170">
        <v>91</v>
      </c>
      <c r="K60" s="170">
        <v>91</v>
      </c>
      <c r="L60" s="170">
        <v>94</v>
      </c>
      <c r="M60" s="170">
        <v>12</v>
      </c>
      <c r="N60" s="170">
        <v>28</v>
      </c>
      <c r="O60" s="170">
        <v>101</v>
      </c>
      <c r="P60" s="170">
        <v>97</v>
      </c>
      <c r="Q60" s="170">
        <v>119</v>
      </c>
      <c r="R60" s="170">
        <v>56</v>
      </c>
      <c r="S60" s="170">
        <v>28</v>
      </c>
      <c r="T60" s="68">
        <f>SUM(Table15[[#This Row],[JUL]:[JUN]])</f>
        <v>792</v>
      </c>
    </row>
    <row r="61" spans="1:20" ht="34.5" customHeight="1" x14ac:dyDescent="0.2">
      <c r="A61" s="24" t="s">
        <v>19</v>
      </c>
      <c r="B61" s="3" t="s">
        <v>86</v>
      </c>
      <c r="C61" s="166" t="s">
        <v>329</v>
      </c>
      <c r="D61" s="24" t="s">
        <v>82</v>
      </c>
      <c r="E61" s="37" t="s">
        <v>67</v>
      </c>
      <c r="F61" s="24" t="s">
        <v>68</v>
      </c>
      <c r="G61" s="37" t="s">
        <v>219</v>
      </c>
      <c r="H61" s="170">
        <v>2</v>
      </c>
      <c r="I61" s="170">
        <v>0</v>
      </c>
      <c r="J61" s="170">
        <v>2</v>
      </c>
      <c r="K61" s="170">
        <v>3</v>
      </c>
      <c r="L61" s="170">
        <v>2</v>
      </c>
      <c r="M61" s="170">
        <v>0</v>
      </c>
      <c r="N61" s="170">
        <v>0</v>
      </c>
      <c r="O61" s="170">
        <v>0</v>
      </c>
      <c r="P61" s="170">
        <v>0</v>
      </c>
      <c r="Q61" s="170">
        <v>1</v>
      </c>
      <c r="R61" s="170">
        <v>0</v>
      </c>
      <c r="S61" s="170">
        <v>0</v>
      </c>
      <c r="T61" s="68">
        <f>SUM(Table15[[#This Row],[JUL]:[JUN]])</f>
        <v>10</v>
      </c>
    </row>
    <row r="62" spans="1:20" ht="34.5" customHeight="1" x14ac:dyDescent="0.2">
      <c r="A62" s="24" t="s">
        <v>19</v>
      </c>
      <c r="B62" s="3" t="s">
        <v>86</v>
      </c>
      <c r="C62" s="166" t="s">
        <v>13</v>
      </c>
      <c r="D62" s="24" t="s">
        <v>82</v>
      </c>
      <c r="E62" s="37" t="s">
        <v>67</v>
      </c>
      <c r="F62" s="24" t="s">
        <v>68</v>
      </c>
      <c r="G62" s="37" t="s">
        <v>219</v>
      </c>
      <c r="H62" s="170">
        <v>4</v>
      </c>
      <c r="I62" s="170">
        <v>5</v>
      </c>
      <c r="J62" s="170">
        <v>20</v>
      </c>
      <c r="K62" s="170">
        <v>15</v>
      </c>
      <c r="L62" s="170">
        <v>20</v>
      </c>
      <c r="M62" s="170">
        <v>4</v>
      </c>
      <c r="N62" s="170">
        <v>8</v>
      </c>
      <c r="O62" s="170">
        <v>9</v>
      </c>
      <c r="P62" s="170">
        <v>47</v>
      </c>
      <c r="Q62" s="170">
        <v>38</v>
      </c>
      <c r="R62" s="170">
        <v>8</v>
      </c>
      <c r="S62" s="170">
        <v>5</v>
      </c>
      <c r="T62" s="68">
        <f>SUM(Table15[[#This Row],[JUL]:[JUN]])</f>
        <v>183</v>
      </c>
    </row>
    <row r="63" spans="1:20" ht="34.5" customHeight="1" x14ac:dyDescent="0.2">
      <c r="A63" s="24" t="s">
        <v>19</v>
      </c>
      <c r="B63" s="3" t="s">
        <v>86</v>
      </c>
      <c r="C63" s="166" t="s">
        <v>14</v>
      </c>
      <c r="D63" s="24" t="s">
        <v>82</v>
      </c>
      <c r="E63" s="37" t="s">
        <v>67</v>
      </c>
      <c r="F63" s="24" t="s">
        <v>68</v>
      </c>
      <c r="G63" s="37" t="s">
        <v>219</v>
      </c>
      <c r="H63" s="170">
        <v>0</v>
      </c>
      <c r="I63" s="170">
        <v>4</v>
      </c>
      <c r="J63" s="170">
        <v>5</v>
      </c>
      <c r="K63" s="170">
        <v>0</v>
      </c>
      <c r="L63" s="170">
        <v>0</v>
      </c>
      <c r="M63" s="170">
        <v>0</v>
      </c>
      <c r="N63" s="170">
        <v>0</v>
      </c>
      <c r="O63" s="170">
        <v>0</v>
      </c>
      <c r="P63" s="170">
        <v>0</v>
      </c>
      <c r="Q63" s="170">
        <v>0</v>
      </c>
      <c r="R63" s="170">
        <v>0</v>
      </c>
      <c r="S63" s="170">
        <v>0</v>
      </c>
      <c r="T63" s="68">
        <f>SUM(Table15[[#This Row],[JUL]:[JUN]])</f>
        <v>9</v>
      </c>
    </row>
    <row r="64" spans="1:20" ht="34.5" customHeight="1" x14ac:dyDescent="0.2">
      <c r="A64" s="24" t="s">
        <v>19</v>
      </c>
      <c r="B64" s="3" t="s">
        <v>86</v>
      </c>
      <c r="C64" s="166" t="s">
        <v>330</v>
      </c>
      <c r="D64" s="24" t="s">
        <v>256</v>
      </c>
      <c r="E64" s="37" t="s">
        <v>67</v>
      </c>
      <c r="F64" s="24" t="s">
        <v>257</v>
      </c>
      <c r="G64" s="37" t="s">
        <v>258</v>
      </c>
      <c r="H64" s="170">
        <v>85</v>
      </c>
      <c r="I64" s="170">
        <v>37</v>
      </c>
      <c r="J64" s="170">
        <v>108</v>
      </c>
      <c r="K64" s="170">
        <v>111</v>
      </c>
      <c r="L64" s="170">
        <v>103</v>
      </c>
      <c r="M64" s="170">
        <v>23</v>
      </c>
      <c r="N64" s="170">
        <v>30</v>
      </c>
      <c r="O64" s="170">
        <v>93</v>
      </c>
      <c r="P64" s="170">
        <v>115</v>
      </c>
      <c r="Q64" s="170">
        <v>133</v>
      </c>
      <c r="R64" s="170">
        <v>33</v>
      </c>
      <c r="S64" s="170">
        <v>57</v>
      </c>
      <c r="T64" s="68">
        <f>SUM(Table15[[#This Row],[JUL]:[JUN]])</f>
        <v>928</v>
      </c>
    </row>
    <row r="65" spans="1:20" ht="34.5" customHeight="1" x14ac:dyDescent="0.2">
      <c r="A65" s="24" t="s">
        <v>19</v>
      </c>
      <c r="B65" s="3" t="s">
        <v>86</v>
      </c>
      <c r="C65" s="166" t="s">
        <v>331</v>
      </c>
      <c r="D65" s="24" t="s">
        <v>259</v>
      </c>
      <c r="E65" s="37" t="s">
        <v>67</v>
      </c>
      <c r="F65" s="24" t="s">
        <v>260</v>
      </c>
      <c r="G65" s="37" t="s">
        <v>261</v>
      </c>
      <c r="H65" s="170">
        <v>0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170">
        <v>0</v>
      </c>
      <c r="O65" s="170">
        <v>0</v>
      </c>
      <c r="P65" s="170">
        <v>4</v>
      </c>
      <c r="Q65" s="170">
        <v>2</v>
      </c>
      <c r="R65" s="170">
        <v>0</v>
      </c>
      <c r="S65" s="170">
        <v>1</v>
      </c>
      <c r="T65" s="68">
        <f>SUM(Table15[[#This Row],[JUL]:[JUN]])</f>
        <v>7</v>
      </c>
    </row>
    <row r="66" spans="1:20" ht="34.5" customHeight="1" x14ac:dyDescent="0.2">
      <c r="A66" s="24" t="s">
        <v>19</v>
      </c>
      <c r="B66" s="3" t="s">
        <v>86</v>
      </c>
      <c r="C66" s="166" t="s">
        <v>332</v>
      </c>
      <c r="D66" s="24" t="s">
        <v>262</v>
      </c>
      <c r="E66" s="37" t="s">
        <v>67</v>
      </c>
      <c r="F66" s="24" t="s">
        <v>263</v>
      </c>
      <c r="G66" s="37" t="s">
        <v>264</v>
      </c>
      <c r="H66" s="170">
        <v>0</v>
      </c>
      <c r="I66" s="170">
        <v>0</v>
      </c>
      <c r="J66" s="170">
        <v>0</v>
      </c>
      <c r="K66" s="170">
        <v>0</v>
      </c>
      <c r="L66" s="170">
        <v>2</v>
      </c>
      <c r="M66" s="170">
        <v>0</v>
      </c>
      <c r="N66" s="170">
        <v>0</v>
      </c>
      <c r="O66" s="170">
        <v>0</v>
      </c>
      <c r="P66" s="170">
        <v>0</v>
      </c>
      <c r="Q66" s="170">
        <v>13</v>
      </c>
      <c r="R66" s="170">
        <v>1</v>
      </c>
      <c r="S66" s="170">
        <v>0</v>
      </c>
      <c r="T66" s="68">
        <f>SUM(Table15[[#This Row],[JUL]:[JUN]])</f>
        <v>16</v>
      </c>
    </row>
    <row r="67" spans="1:20" ht="34.5" customHeight="1" x14ac:dyDescent="0.2">
      <c r="A67" s="24" t="s">
        <v>19</v>
      </c>
      <c r="B67" s="3" t="s">
        <v>86</v>
      </c>
      <c r="C67" s="166" t="s">
        <v>15</v>
      </c>
      <c r="D67" s="24" t="s">
        <v>265</v>
      </c>
      <c r="E67" s="37" t="s">
        <v>67</v>
      </c>
      <c r="F67" s="24" t="s">
        <v>266</v>
      </c>
      <c r="G67" s="37" t="s">
        <v>267</v>
      </c>
      <c r="H67" s="170">
        <v>56</v>
      </c>
      <c r="I67" s="170">
        <v>48</v>
      </c>
      <c r="J67" s="170">
        <v>189</v>
      </c>
      <c r="K67" s="170">
        <v>216</v>
      </c>
      <c r="L67" s="170">
        <v>243</v>
      </c>
      <c r="M67" s="170">
        <v>48</v>
      </c>
      <c r="N67" s="170">
        <v>37</v>
      </c>
      <c r="O67" s="170">
        <v>120</v>
      </c>
      <c r="P67" s="170">
        <v>147</v>
      </c>
      <c r="Q67" s="170">
        <v>280</v>
      </c>
      <c r="R67" s="170">
        <v>71</v>
      </c>
      <c r="S67" s="170">
        <v>55</v>
      </c>
      <c r="T67" s="68">
        <f>SUM(Table15[[#This Row],[JUL]:[JUN]])</f>
        <v>1510</v>
      </c>
    </row>
    <row r="68" spans="1:20" ht="34.5" customHeight="1" x14ac:dyDescent="0.2">
      <c r="A68" s="24" t="s">
        <v>19</v>
      </c>
      <c r="B68" s="3" t="s">
        <v>86</v>
      </c>
      <c r="C68" s="166" t="s">
        <v>109</v>
      </c>
      <c r="D68" s="24" t="s">
        <v>268</v>
      </c>
      <c r="E68" s="37" t="s">
        <v>67</v>
      </c>
      <c r="F68" s="24" t="s">
        <v>269</v>
      </c>
      <c r="G68" s="37" t="s">
        <v>270</v>
      </c>
      <c r="H68" s="170">
        <v>1</v>
      </c>
      <c r="I68" s="170">
        <v>2</v>
      </c>
      <c r="J68" s="170">
        <v>29</v>
      </c>
      <c r="K68" s="170">
        <v>19</v>
      </c>
      <c r="L68" s="170">
        <v>29</v>
      </c>
      <c r="M68" s="170">
        <v>13</v>
      </c>
      <c r="N68" s="170">
        <v>3</v>
      </c>
      <c r="O68" s="170">
        <v>18</v>
      </c>
      <c r="P68" s="170">
        <v>21</v>
      </c>
      <c r="Q68" s="170">
        <v>32</v>
      </c>
      <c r="R68" s="170">
        <v>2</v>
      </c>
      <c r="S68" s="170">
        <v>2</v>
      </c>
      <c r="T68" s="68">
        <f>SUM(Table15[[#This Row],[JUL]:[JUN]])</f>
        <v>171</v>
      </c>
    </row>
    <row r="69" spans="1:20" ht="34.5" customHeight="1" x14ac:dyDescent="0.2">
      <c r="A69" s="24" t="s">
        <v>19</v>
      </c>
      <c r="B69" s="3" t="s">
        <v>86</v>
      </c>
      <c r="C69" s="166" t="s">
        <v>53</v>
      </c>
      <c r="D69" s="24" t="s">
        <v>271</v>
      </c>
      <c r="E69" s="37" t="s">
        <v>67</v>
      </c>
      <c r="F69" s="24" t="s">
        <v>272</v>
      </c>
      <c r="G69" s="37" t="s">
        <v>273</v>
      </c>
      <c r="H69" s="170">
        <v>0</v>
      </c>
      <c r="I69" s="170">
        <v>0</v>
      </c>
      <c r="J69" s="170">
        <v>0</v>
      </c>
      <c r="K69" s="170">
        <v>0</v>
      </c>
      <c r="L69" s="170">
        <v>0</v>
      </c>
      <c r="M69" s="170">
        <v>0</v>
      </c>
      <c r="N69" s="170">
        <v>0</v>
      </c>
      <c r="O69" s="170">
        <v>0</v>
      </c>
      <c r="P69" s="170">
        <v>0</v>
      </c>
      <c r="Q69" s="170">
        <v>2</v>
      </c>
      <c r="R69" s="170">
        <v>0</v>
      </c>
      <c r="S69" s="170">
        <v>0</v>
      </c>
      <c r="T69" s="68">
        <f>SUM(Table15[[#This Row],[JUL]:[JUN]])</f>
        <v>2</v>
      </c>
    </row>
    <row r="70" spans="1:20" ht="34.5" customHeight="1" x14ac:dyDescent="0.2">
      <c r="A70" s="24" t="s">
        <v>19</v>
      </c>
      <c r="B70" s="3" t="s">
        <v>86</v>
      </c>
      <c r="C70" s="166" t="s">
        <v>333</v>
      </c>
      <c r="D70" s="24" t="s">
        <v>274</v>
      </c>
      <c r="E70" s="37" t="s">
        <v>67</v>
      </c>
      <c r="F70" s="24" t="s">
        <v>275</v>
      </c>
      <c r="G70" s="37" t="s">
        <v>276</v>
      </c>
      <c r="H70" s="170">
        <v>0</v>
      </c>
      <c r="I70" s="170">
        <v>2</v>
      </c>
      <c r="J70" s="170">
        <v>0</v>
      </c>
      <c r="K70" s="170">
        <v>0</v>
      </c>
      <c r="L70" s="170">
        <v>1</v>
      </c>
      <c r="M70" s="170">
        <v>0</v>
      </c>
      <c r="N70" s="170">
        <v>0</v>
      </c>
      <c r="O70" s="170">
        <v>0</v>
      </c>
      <c r="P70" s="170">
        <v>0</v>
      </c>
      <c r="Q70" s="170">
        <v>0</v>
      </c>
      <c r="R70" s="170">
        <v>0</v>
      </c>
      <c r="S70" s="170">
        <v>0</v>
      </c>
      <c r="T70" s="68">
        <f>SUM(Table15[[#This Row],[JUL]:[JUN]])</f>
        <v>3</v>
      </c>
    </row>
    <row r="71" spans="1:20" ht="34.5" customHeight="1" x14ac:dyDescent="0.2">
      <c r="A71" s="24" t="s">
        <v>19</v>
      </c>
      <c r="B71" s="3" t="s">
        <v>86</v>
      </c>
      <c r="C71" s="166" t="s">
        <v>139</v>
      </c>
      <c r="D71" s="24" t="s">
        <v>277</v>
      </c>
      <c r="E71" s="37" t="s">
        <v>67</v>
      </c>
      <c r="F71" s="24" t="s">
        <v>278</v>
      </c>
      <c r="G71" s="37" t="s">
        <v>279</v>
      </c>
      <c r="H71" s="170">
        <v>131</v>
      </c>
      <c r="I71" s="170">
        <v>97</v>
      </c>
      <c r="J71" s="170">
        <v>201</v>
      </c>
      <c r="K71" s="170">
        <v>185</v>
      </c>
      <c r="L71" s="170">
        <v>219</v>
      </c>
      <c r="M71" s="170">
        <v>74</v>
      </c>
      <c r="N71" s="170">
        <v>56</v>
      </c>
      <c r="O71" s="170">
        <v>85</v>
      </c>
      <c r="P71" s="170">
        <v>140</v>
      </c>
      <c r="Q71" s="170">
        <v>152</v>
      </c>
      <c r="R71" s="170">
        <v>57</v>
      </c>
      <c r="S71" s="170">
        <v>50</v>
      </c>
      <c r="T71" s="68">
        <f>SUM(Table15[[#This Row],[JUL]:[JUN]])</f>
        <v>1447</v>
      </c>
    </row>
    <row r="72" spans="1:20" ht="34.5" customHeight="1" x14ac:dyDescent="0.2">
      <c r="A72" s="24" t="s">
        <v>19</v>
      </c>
      <c r="B72" s="3" t="s">
        <v>86</v>
      </c>
      <c r="C72" s="166" t="s">
        <v>334</v>
      </c>
      <c r="D72" s="24" t="s">
        <v>280</v>
      </c>
      <c r="E72" s="37" t="s">
        <v>67</v>
      </c>
      <c r="F72" s="24" t="s">
        <v>281</v>
      </c>
      <c r="G72" s="37" t="s">
        <v>282</v>
      </c>
      <c r="H72" s="170">
        <v>3</v>
      </c>
      <c r="I72" s="170">
        <v>2</v>
      </c>
      <c r="J72" s="170">
        <v>7</v>
      </c>
      <c r="K72" s="170">
        <v>6</v>
      </c>
      <c r="L72" s="170">
        <v>4</v>
      </c>
      <c r="M72" s="170">
        <v>1</v>
      </c>
      <c r="N72" s="170">
        <v>5</v>
      </c>
      <c r="O72" s="170">
        <v>1</v>
      </c>
      <c r="P72" s="170">
        <v>5</v>
      </c>
      <c r="Q72" s="170">
        <v>3</v>
      </c>
      <c r="R72" s="170">
        <v>1</v>
      </c>
      <c r="S72" s="170">
        <v>3</v>
      </c>
      <c r="T72" s="68">
        <f>SUM(Table15[[#This Row],[JUL]:[JUN]])</f>
        <v>41</v>
      </c>
    </row>
    <row r="73" spans="1:20" ht="34.5" customHeight="1" x14ac:dyDescent="0.2">
      <c r="A73" s="24" t="s">
        <v>19</v>
      </c>
      <c r="B73" s="3" t="s">
        <v>86</v>
      </c>
      <c r="C73" s="166" t="s">
        <v>335</v>
      </c>
      <c r="D73" s="24" t="s">
        <v>283</v>
      </c>
      <c r="E73" s="37" t="s">
        <v>67</v>
      </c>
      <c r="F73" s="24" t="s">
        <v>284</v>
      </c>
      <c r="G73" s="37" t="s">
        <v>285</v>
      </c>
      <c r="H73" s="170">
        <v>1</v>
      </c>
      <c r="I73" s="170">
        <v>1</v>
      </c>
      <c r="J73" s="170">
        <v>1</v>
      </c>
      <c r="K73" s="170">
        <v>2</v>
      </c>
      <c r="L73" s="170">
        <v>2</v>
      </c>
      <c r="M73" s="170">
        <v>0</v>
      </c>
      <c r="N73" s="170">
        <v>2</v>
      </c>
      <c r="O73" s="170">
        <v>0</v>
      </c>
      <c r="P73" s="170">
        <v>5</v>
      </c>
      <c r="Q73" s="170">
        <v>1</v>
      </c>
      <c r="R73" s="170">
        <v>1</v>
      </c>
      <c r="S73" s="170">
        <v>0</v>
      </c>
      <c r="T73" s="68">
        <f>SUM(Table15[[#This Row],[JUL]:[JUN]])</f>
        <v>16</v>
      </c>
    </row>
    <row r="74" spans="1:20" s="169" customFormat="1" ht="34.5" customHeight="1" x14ac:dyDescent="0.2">
      <c r="A74" s="24" t="s">
        <v>19</v>
      </c>
      <c r="B74" s="3" t="s">
        <v>86</v>
      </c>
      <c r="C74" s="166" t="s">
        <v>140</v>
      </c>
      <c r="D74" s="24" t="s">
        <v>286</v>
      </c>
      <c r="E74" s="37" t="s">
        <v>67</v>
      </c>
      <c r="F74" s="24" t="s">
        <v>287</v>
      </c>
      <c r="G74" s="37" t="s">
        <v>288</v>
      </c>
      <c r="H74" s="170">
        <v>549</v>
      </c>
      <c r="I74" s="170">
        <v>1053</v>
      </c>
      <c r="J74" s="170">
        <v>1203</v>
      </c>
      <c r="K74" s="170">
        <v>1444</v>
      </c>
      <c r="L74" s="170">
        <v>946</v>
      </c>
      <c r="M74" s="170">
        <v>418</v>
      </c>
      <c r="N74" s="170">
        <v>517</v>
      </c>
      <c r="O74" s="170">
        <v>1064</v>
      </c>
      <c r="P74" s="170">
        <v>1207</v>
      </c>
      <c r="Q74" s="170">
        <v>1110</v>
      </c>
      <c r="R74" s="170">
        <v>325</v>
      </c>
      <c r="S74" s="170">
        <v>360</v>
      </c>
      <c r="T74" s="68">
        <f>SUM(Table15[[#This Row],[JUL]:[JUN]])</f>
        <v>10196</v>
      </c>
    </row>
    <row r="75" spans="1:20" s="169" customFormat="1" ht="34.5" customHeight="1" x14ac:dyDescent="0.2">
      <c r="A75" s="24" t="s">
        <v>19</v>
      </c>
      <c r="B75" s="3" t="s">
        <v>86</v>
      </c>
      <c r="C75" s="166" t="s">
        <v>336</v>
      </c>
      <c r="D75" s="24" t="s">
        <v>289</v>
      </c>
      <c r="E75" s="37" t="s">
        <v>67</v>
      </c>
      <c r="F75" s="24" t="s">
        <v>290</v>
      </c>
      <c r="G75" s="37" t="s">
        <v>291</v>
      </c>
      <c r="H75" s="170">
        <v>3</v>
      </c>
      <c r="I75" s="170">
        <v>1</v>
      </c>
      <c r="J75" s="170">
        <v>16</v>
      </c>
      <c r="K75" s="170">
        <v>13</v>
      </c>
      <c r="L75" s="170">
        <v>6</v>
      </c>
      <c r="M75" s="170">
        <v>12</v>
      </c>
      <c r="N75" s="170">
        <v>3</v>
      </c>
      <c r="O75" s="170">
        <v>13</v>
      </c>
      <c r="P75" s="170">
        <v>6</v>
      </c>
      <c r="Q75" s="170">
        <v>10</v>
      </c>
      <c r="R75" s="170">
        <v>0</v>
      </c>
      <c r="S75" s="170">
        <v>1</v>
      </c>
      <c r="T75" s="68">
        <f>SUM(Table15[[#This Row],[JUL]:[JUN]])</f>
        <v>84</v>
      </c>
    </row>
    <row r="76" spans="1:20" ht="34.5" customHeight="1" x14ac:dyDescent="0.2">
      <c r="A76" s="24" t="s">
        <v>19</v>
      </c>
      <c r="B76" s="3" t="s">
        <v>86</v>
      </c>
      <c r="C76" s="166" t="s">
        <v>337</v>
      </c>
      <c r="D76" s="24" t="s">
        <v>292</v>
      </c>
      <c r="E76" s="37" t="s">
        <v>67</v>
      </c>
      <c r="F76" s="24" t="s">
        <v>293</v>
      </c>
      <c r="G76" s="37" t="s">
        <v>294</v>
      </c>
      <c r="H76" s="170">
        <v>0</v>
      </c>
      <c r="I76" s="170">
        <v>0</v>
      </c>
      <c r="J76" s="170">
        <v>0</v>
      </c>
      <c r="K76" s="170">
        <v>0</v>
      </c>
      <c r="L76" s="170">
        <v>0</v>
      </c>
      <c r="M76" s="170">
        <v>0</v>
      </c>
      <c r="N76" s="170">
        <v>0</v>
      </c>
      <c r="O76" s="170">
        <v>0</v>
      </c>
      <c r="P76" s="170">
        <v>0</v>
      </c>
      <c r="Q76" s="170">
        <v>1</v>
      </c>
      <c r="R76" s="170">
        <v>0</v>
      </c>
      <c r="S76" s="170">
        <v>0</v>
      </c>
      <c r="T76" s="68">
        <f>SUM(Table15[[#This Row],[JUL]:[JUN]])</f>
        <v>1</v>
      </c>
    </row>
    <row r="77" spans="1:20" ht="34.5" customHeight="1" x14ac:dyDescent="0.2">
      <c r="A77" s="24" t="s">
        <v>19</v>
      </c>
      <c r="B77" s="3" t="s">
        <v>86</v>
      </c>
      <c r="C77" s="166" t="s">
        <v>338</v>
      </c>
      <c r="D77" s="24" t="s">
        <v>295</v>
      </c>
      <c r="E77" s="37" t="s">
        <v>67</v>
      </c>
      <c r="F77" s="24" t="s">
        <v>296</v>
      </c>
      <c r="G77" s="37" t="s">
        <v>297</v>
      </c>
      <c r="H77" s="170">
        <v>1</v>
      </c>
      <c r="I77" s="170">
        <v>0</v>
      </c>
      <c r="J77" s="170">
        <v>4</v>
      </c>
      <c r="K77" s="170">
        <v>3</v>
      </c>
      <c r="L77" s="170">
        <v>1</v>
      </c>
      <c r="M77" s="170">
        <v>0</v>
      </c>
      <c r="N77" s="170">
        <v>1</v>
      </c>
      <c r="O77" s="170">
        <v>3</v>
      </c>
      <c r="P77" s="170">
        <v>4</v>
      </c>
      <c r="Q77" s="170">
        <v>3</v>
      </c>
      <c r="R77" s="170">
        <v>1</v>
      </c>
      <c r="S77" s="170">
        <v>1</v>
      </c>
      <c r="T77" s="68">
        <f>SUM(Table15[[#This Row],[JUL]:[JUN]])</f>
        <v>22</v>
      </c>
    </row>
    <row r="78" spans="1:20" ht="34.5" customHeight="1" x14ac:dyDescent="0.2">
      <c r="A78" s="24" t="s">
        <v>19</v>
      </c>
      <c r="B78" s="3" t="s">
        <v>86</v>
      </c>
      <c r="C78" s="166" t="s">
        <v>339</v>
      </c>
      <c r="D78" s="24" t="s">
        <v>286</v>
      </c>
      <c r="E78" s="37" t="s">
        <v>67</v>
      </c>
      <c r="F78" s="24" t="s">
        <v>287</v>
      </c>
      <c r="G78" s="37" t="s">
        <v>288</v>
      </c>
      <c r="H78" s="170">
        <v>0</v>
      </c>
      <c r="I78" s="170">
        <v>1</v>
      </c>
      <c r="J78" s="170">
        <v>12</v>
      </c>
      <c r="K78" s="170">
        <v>4</v>
      </c>
      <c r="L78" s="170">
        <v>9</v>
      </c>
      <c r="M78" s="170">
        <v>3</v>
      </c>
      <c r="N78" s="170">
        <v>0</v>
      </c>
      <c r="O78" s="170">
        <v>5</v>
      </c>
      <c r="P78" s="170">
        <v>11</v>
      </c>
      <c r="Q78" s="170">
        <v>2</v>
      </c>
      <c r="R78" s="170">
        <v>2</v>
      </c>
      <c r="S78" s="170">
        <v>0</v>
      </c>
      <c r="T78" s="68">
        <f>SUM(Table15[[#This Row],[JUL]:[JUN]])</f>
        <v>49</v>
      </c>
    </row>
    <row r="79" spans="1:20" ht="34.5" customHeight="1" x14ac:dyDescent="0.2">
      <c r="A79" s="24" t="s">
        <v>19</v>
      </c>
      <c r="B79" s="3" t="s">
        <v>86</v>
      </c>
      <c r="C79" s="166" t="s">
        <v>340</v>
      </c>
      <c r="D79" s="24" t="s">
        <v>289</v>
      </c>
      <c r="E79" s="37" t="s">
        <v>67</v>
      </c>
      <c r="F79" s="24" t="s">
        <v>290</v>
      </c>
      <c r="G79" s="37" t="s">
        <v>291</v>
      </c>
      <c r="H79" s="170">
        <v>0</v>
      </c>
      <c r="I79" s="170">
        <v>0</v>
      </c>
      <c r="J79" s="170">
        <v>6</v>
      </c>
      <c r="K79" s="170">
        <v>0</v>
      </c>
      <c r="L79" s="170">
        <v>2</v>
      </c>
      <c r="M79" s="170">
        <v>3</v>
      </c>
      <c r="N79" s="170">
        <v>1</v>
      </c>
      <c r="O79" s="170">
        <v>2</v>
      </c>
      <c r="P79" s="170">
        <v>2</v>
      </c>
      <c r="Q79" s="170">
        <v>1</v>
      </c>
      <c r="R79" s="170">
        <v>1</v>
      </c>
      <c r="S79" s="170">
        <v>2</v>
      </c>
      <c r="T79" s="68">
        <f>SUM(Table15[[#This Row],[JUL]:[JUN]])</f>
        <v>20</v>
      </c>
    </row>
    <row r="80" spans="1:20" ht="34.5" customHeight="1" x14ac:dyDescent="0.2">
      <c r="A80" s="24" t="s">
        <v>19</v>
      </c>
      <c r="B80" s="3" t="s">
        <v>86</v>
      </c>
      <c r="C80" s="166" t="s">
        <v>341</v>
      </c>
      <c r="D80" s="24" t="s">
        <v>292</v>
      </c>
      <c r="E80" s="37" t="s">
        <v>67</v>
      </c>
      <c r="F80" s="24" t="s">
        <v>293</v>
      </c>
      <c r="G80" s="37" t="s">
        <v>294</v>
      </c>
      <c r="H80" s="170">
        <v>0</v>
      </c>
      <c r="I80" s="170">
        <v>0</v>
      </c>
      <c r="J80" s="170">
        <v>0</v>
      </c>
      <c r="K80" s="170">
        <v>0</v>
      </c>
      <c r="L80" s="170">
        <v>1</v>
      </c>
      <c r="M80" s="170">
        <v>0</v>
      </c>
      <c r="N80" s="170">
        <v>0</v>
      </c>
      <c r="O80" s="170">
        <v>1</v>
      </c>
      <c r="P80" s="170">
        <v>2</v>
      </c>
      <c r="Q80" s="170">
        <v>0</v>
      </c>
      <c r="R80" s="170">
        <v>0</v>
      </c>
      <c r="S80" s="170">
        <v>0</v>
      </c>
      <c r="T80" s="68">
        <f>SUM(Table15[[#This Row],[JUL]:[JUN]])</f>
        <v>4</v>
      </c>
    </row>
    <row r="81" spans="1:20" ht="34.5" customHeight="1" thickBot="1" x14ac:dyDescent="0.25">
      <c r="A81" s="151"/>
      <c r="B81" s="152"/>
      <c r="C81" s="153"/>
      <c r="D81" s="154"/>
      <c r="E81" s="155"/>
      <c r="F81" s="155"/>
      <c r="G81" s="155"/>
      <c r="H81" s="83">
        <f>SUM(Table15[JUL])</f>
        <v>5522</v>
      </c>
      <c r="I81" s="83">
        <f>SUM(Table15[AUG])</f>
        <v>6225</v>
      </c>
      <c r="J81" s="83">
        <f>SUM(Table15[SEP])</f>
        <v>14710</v>
      </c>
      <c r="K81" s="83">
        <f>SUM(Table15[OCT])</f>
        <v>14293</v>
      </c>
      <c r="L81" s="83">
        <f>SUM(Table15[NOV])</f>
        <v>14565</v>
      </c>
      <c r="M81" s="83">
        <f>SUM(Table15[DEC])</f>
        <v>2761</v>
      </c>
      <c r="N81" s="83">
        <f>SUM(Table15[JAN])</f>
        <v>3394</v>
      </c>
      <c r="O81" s="83">
        <f>SUM(Table15[FEB])</f>
        <v>10193</v>
      </c>
      <c r="P81" s="83">
        <f>SUM(Table15[MAR])</f>
        <v>11519</v>
      </c>
      <c r="Q81" s="83">
        <f>SUM(Table15[APR])</f>
        <v>12895</v>
      </c>
      <c r="R81" s="83">
        <f>SUM(Table15[MAY])</f>
        <v>4147</v>
      </c>
      <c r="S81" s="83">
        <f>SUM(Table15[JUN])</f>
        <v>4344</v>
      </c>
      <c r="T81" s="101">
        <f>SUM(Table15[ANNUAL FULL TEXT REQUESTS])</f>
        <v>104568</v>
      </c>
    </row>
    <row r="82" spans="1:20" ht="34.5" customHeight="1" thickBot="1" x14ac:dyDescent="0.25">
      <c r="A82" s="63"/>
      <c r="B82" s="58"/>
      <c r="C82" s="189" t="s">
        <v>45</v>
      </c>
      <c r="D82" s="190"/>
      <c r="E82" s="190"/>
      <c r="F82" s="182">
        <f>SUM(Table15[[#Totals],[JUL]:[JUN]])</f>
        <v>104568</v>
      </c>
      <c r="G82" s="183"/>
      <c r="H82" s="58"/>
      <c r="I82" s="58"/>
      <c r="J82" s="59"/>
      <c r="K82" s="64"/>
      <c r="L82" s="15"/>
    </row>
    <row r="83" spans="1:20" ht="16.5" x14ac:dyDescent="0.2">
      <c r="B83" s="60"/>
      <c r="C83" s="191" t="s">
        <v>1</v>
      </c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</row>
    <row r="84" spans="1:20" ht="36" customHeight="1" x14ac:dyDescent="0.2">
      <c r="B84" s="65"/>
      <c r="C84" s="188" t="s">
        <v>116</v>
      </c>
      <c r="D84" s="188"/>
      <c r="E84" s="188"/>
      <c r="F84" s="188"/>
      <c r="G84" s="188"/>
    </row>
    <row r="85" spans="1:20" ht="36" customHeight="1" x14ac:dyDescent="0.2">
      <c r="B85" s="65"/>
    </row>
  </sheetData>
  <sheetProtection selectLockedCells="1"/>
  <mergeCells count="8">
    <mergeCell ref="C84:G84"/>
    <mergeCell ref="C83:S83"/>
    <mergeCell ref="A1:S1"/>
    <mergeCell ref="A2:S2"/>
    <mergeCell ref="A3:S3"/>
    <mergeCell ref="A4:S4"/>
    <mergeCell ref="F82:G82"/>
    <mergeCell ref="C82:E82"/>
  </mergeCells>
  <conditionalFormatting sqref="H59:S62 H22:S28 H30:S41 N42:S42 H43:S52 H54:S54 H56:S57 H6:S19 T6:T80">
    <cfRule type="containsBlanks" dxfId="96" priority="18">
      <formula>LEN(TRIM(H6))=0</formula>
    </cfRule>
  </conditionalFormatting>
  <conditionalFormatting sqref="H29:S29">
    <cfRule type="containsBlanks" dxfId="95" priority="17">
      <formula>LEN(TRIM(H29))=0</formula>
    </cfRule>
  </conditionalFormatting>
  <conditionalFormatting sqref="H21:J21">
    <cfRule type="containsBlanks" dxfId="94" priority="11">
      <formula>LEN(TRIM(H21))=0</formula>
    </cfRule>
  </conditionalFormatting>
  <conditionalFormatting sqref="N20:S21">
    <cfRule type="containsBlanks" dxfId="93" priority="16">
      <formula>LEN(TRIM(N20))=0</formula>
    </cfRule>
  </conditionalFormatting>
  <conditionalFormatting sqref="K20:M20">
    <cfRule type="containsBlanks" dxfId="92" priority="15">
      <formula>LEN(TRIM(K20))=0</formula>
    </cfRule>
  </conditionalFormatting>
  <conditionalFormatting sqref="K21:M21">
    <cfRule type="containsBlanks" dxfId="91" priority="14">
      <formula>LEN(TRIM(K21))=0</formula>
    </cfRule>
  </conditionalFormatting>
  <conditionalFormatting sqref="H20:J20">
    <cfRule type="containsBlanks" dxfId="90" priority="12">
      <formula>LEN(TRIM(H20))=0</formula>
    </cfRule>
  </conditionalFormatting>
  <conditionalFormatting sqref="H55:S55">
    <cfRule type="containsBlanks" dxfId="89" priority="9">
      <formula>LEN(TRIM(H55))=0</formula>
    </cfRule>
  </conditionalFormatting>
  <conditionalFormatting sqref="H53:S53">
    <cfRule type="containsBlanks" dxfId="88" priority="7">
      <formula>LEN(TRIM(H53))=0</formula>
    </cfRule>
  </conditionalFormatting>
  <conditionalFormatting sqref="H58:S58">
    <cfRule type="containsBlanks" dxfId="87" priority="3">
      <formula>LEN(TRIM(H58))=0</formula>
    </cfRule>
  </conditionalFormatting>
  <conditionalFormatting sqref="H63:S80">
    <cfRule type="containsBlanks" dxfId="86" priority="2">
      <formula>LEN(TRIM(H63))=0</formula>
    </cfRule>
  </conditionalFormatting>
  <hyperlinks>
    <hyperlink ref="E7:E80" r:id="rId1" display="http://eadmin.epnet.com/eadmin/login.aspx" xr:uid="{00000000-0004-0000-0400-000000000000}"/>
    <hyperlink ref="E54" r:id="rId2" xr:uid="{00000000-0004-0000-0400-000001000000}"/>
    <hyperlink ref="E20" r:id="rId3" xr:uid="{00000000-0004-0000-0400-000002000000}"/>
    <hyperlink ref="E21" r:id="rId4" xr:uid="{00000000-0004-0000-0400-000003000000}"/>
    <hyperlink ref="E55" r:id="rId5" xr:uid="{00000000-0004-0000-0400-000004000000}"/>
    <hyperlink ref="E53" r:id="rId6" xr:uid="{00000000-0004-0000-0400-000005000000}"/>
    <hyperlink ref="E6" r:id="rId7" xr:uid="{00000000-0004-0000-0400-000006000000}"/>
    <hyperlink ref="E10" r:id="rId8" xr:uid="{00000000-0004-0000-0400-000007000000}"/>
    <hyperlink ref="E9" r:id="rId9" xr:uid="{00000000-0004-0000-0400-000008000000}"/>
    <hyperlink ref="E16" r:id="rId10" xr:uid="{00000000-0004-0000-0400-000009000000}"/>
    <hyperlink ref="E17" r:id="rId11" xr:uid="{00000000-0004-0000-0400-00000A000000}"/>
    <hyperlink ref="E15" r:id="rId12" xr:uid="{00000000-0004-0000-0400-00000B000000}"/>
    <hyperlink ref="E26" r:id="rId13" xr:uid="{00000000-0004-0000-0400-00000C000000}"/>
    <hyperlink ref="E42" r:id="rId14" xr:uid="{00000000-0004-0000-0400-00000D000000}"/>
    <hyperlink ref="E23" r:id="rId15" xr:uid="{00000000-0004-0000-0400-00000E000000}"/>
    <hyperlink ref="E28" r:id="rId16" xr:uid="{00000000-0004-0000-0400-00000F000000}"/>
    <hyperlink ref="E13" r:id="rId17" xr:uid="{00000000-0004-0000-0400-000010000000}"/>
    <hyperlink ref="E33" r:id="rId18" xr:uid="{00000000-0004-0000-0400-000011000000}"/>
    <hyperlink ref="E34" r:id="rId19" xr:uid="{00000000-0004-0000-0400-000012000000}"/>
    <hyperlink ref="E40" r:id="rId20" xr:uid="{00000000-0004-0000-0400-000013000000}"/>
    <hyperlink ref="E48" r:id="rId21" xr:uid="{00000000-0004-0000-0400-000014000000}"/>
    <hyperlink ref="E58" r:id="rId22" xr:uid="{00000000-0004-0000-0400-000015000000}"/>
    <hyperlink ref="E63" r:id="rId23" xr:uid="{00000000-0004-0000-0400-000016000000}"/>
    <hyperlink ref="E36" r:id="rId24" xr:uid="{00000000-0004-0000-0400-000018000000}"/>
    <hyperlink ref="E50" r:id="rId25" xr:uid="{00000000-0004-0000-0400-000019000000}"/>
    <hyperlink ref="G6" r:id="rId26" xr:uid="{00000000-0004-0000-0400-00001A000000}"/>
    <hyperlink ref="G7:G80" r:id="rId27" display="cup@dmin308" xr:uid="{00000000-0004-0000-0400-00001B000000}"/>
    <hyperlink ref="E64" r:id="rId28" xr:uid="{E533FF85-3118-4E8A-8377-6C33D81ECCCA}"/>
    <hyperlink ref="E65" r:id="rId29" xr:uid="{587040B8-C096-4995-8D26-9AB1E894BDCD}"/>
    <hyperlink ref="E66" r:id="rId30" xr:uid="{ED2A2A96-EF6F-4F34-9E20-67183BDDA543}"/>
    <hyperlink ref="E67" r:id="rId31" xr:uid="{DDFE1298-B916-437E-B2A8-C531D2C1F815}"/>
    <hyperlink ref="E68" r:id="rId32" xr:uid="{5A1C5DE5-8444-4D03-B7D5-32A215F5FF80}"/>
    <hyperlink ref="E69" r:id="rId33" xr:uid="{334B8087-39F9-42BC-9C4B-4D75FA43021A}"/>
    <hyperlink ref="E70" r:id="rId34" xr:uid="{295B67E8-C87B-48AC-869A-816CA36F7807}"/>
    <hyperlink ref="E71" r:id="rId35" xr:uid="{43A6490D-0966-4836-9AC7-7C03EE8BC887}"/>
    <hyperlink ref="E72" r:id="rId36" xr:uid="{FF109EBA-552F-47C1-9CB5-5F115BB59DA0}"/>
    <hyperlink ref="E73" r:id="rId37" xr:uid="{46745446-E6E2-4284-B0FE-73FF5DCAD3B6}"/>
    <hyperlink ref="E74" r:id="rId38" xr:uid="{7F960650-5102-4DC7-8886-1893CC367B83}"/>
    <hyperlink ref="E75" r:id="rId39" xr:uid="{0BACCDA8-B4BE-48FE-9443-5C1A0589FE1C}"/>
    <hyperlink ref="E76" r:id="rId40" xr:uid="{177345A5-389D-4548-90BE-225BD59CA9C2}"/>
    <hyperlink ref="E77" r:id="rId41" xr:uid="{EEE0277C-1313-4E3A-9A48-E3A02F816D38}"/>
    <hyperlink ref="G64" r:id="rId42" display="cup@dmin308" xr:uid="{6B12AD60-7F7C-430D-A6A9-A91E02AA54E5}"/>
    <hyperlink ref="G65" r:id="rId43" display="cup@dmin308" xr:uid="{CD57864E-5F8B-444F-BA4D-42965B0887D6}"/>
    <hyperlink ref="G66" r:id="rId44" display="cup@dmin308" xr:uid="{8B29F94C-11D7-4E06-83E2-3CE6B09682E4}"/>
    <hyperlink ref="G67" r:id="rId45" display="cup@dmin308" xr:uid="{16456A53-911D-4972-A355-43F26314FD5E}"/>
    <hyperlink ref="G68" r:id="rId46" display="cup@dmin308" xr:uid="{544294B5-2492-4B10-BAEE-66D7ACE09C5B}"/>
    <hyperlink ref="G69" r:id="rId47" display="cup@dmin308" xr:uid="{F3F3FD0D-D603-4D50-B780-59C9D7E57A89}"/>
    <hyperlink ref="G70" r:id="rId48" display="cup@dmin308" xr:uid="{542A173E-4313-45CA-828A-BF388B099F14}"/>
    <hyperlink ref="G71" r:id="rId49" display="cup@dmin308" xr:uid="{A9A2C5F6-9C5E-4866-917E-560116C79549}"/>
    <hyperlink ref="G72" r:id="rId50" display="cup@dmin308" xr:uid="{2635D6BF-5B84-4B67-8101-FC4404C7EAAE}"/>
    <hyperlink ref="G73" r:id="rId51" display="cup@dmin308" xr:uid="{97A4966A-3EB5-4294-826B-5707A4A71A52}"/>
    <hyperlink ref="G74" r:id="rId52" display="cup@dmin308" xr:uid="{9D4CE339-BFA5-41EC-A266-580CF4463509}"/>
    <hyperlink ref="G75" r:id="rId53" display="cup@dmin308" xr:uid="{E4BEB647-21F9-45ED-B8D1-7EF3B223CC77}"/>
    <hyperlink ref="G76" r:id="rId54" display="cup@dmin308" xr:uid="{B13D7AF1-50A0-4E87-8D19-5997B9812F43}"/>
    <hyperlink ref="G77" r:id="rId55" display="cup@dmin308" xr:uid="{630FC791-9D7D-4EBF-8AAD-8D9457EA2B5C}"/>
    <hyperlink ref="E78" r:id="rId56" xr:uid="{3D78B790-B02D-4827-BD67-812134B82659}"/>
    <hyperlink ref="E79" r:id="rId57" xr:uid="{1B697CF9-9784-41B4-89D6-C96A1D4CABC3}"/>
    <hyperlink ref="E80" r:id="rId58" xr:uid="{1B7941E7-5173-492C-9A88-80F431A26A43}"/>
    <hyperlink ref="G78" r:id="rId59" display="cup@dmin308" xr:uid="{FEF11664-FF0D-4C76-B8C6-60922C41B7F6}"/>
    <hyperlink ref="G79" r:id="rId60" display="cup@dmin308" xr:uid="{703098EF-064E-4620-9E0C-81785D97EC68}"/>
    <hyperlink ref="G80" r:id="rId61" display="cup@dmin308" xr:uid="{B71805D9-3526-4C9C-9235-68A960E6E838}"/>
  </hyperlinks>
  <printOptions horizontalCentered="1" verticalCentered="1"/>
  <pageMargins left="0.75" right="0.75" top="0.5" bottom="0.5" header="0.5" footer="0.5"/>
  <pageSetup fitToHeight="2" orientation="landscape" r:id="rId62"/>
  <headerFooter alignWithMargins="0"/>
  <tableParts count="1">
    <tablePart r:id="rId6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B6" sqref="B6"/>
    </sheetView>
  </sheetViews>
  <sheetFormatPr defaultRowHeight="12.75" x14ac:dyDescent="0.2"/>
  <cols>
    <col min="1" max="1" width="20.28515625" customWidth="1"/>
    <col min="2" max="2" width="18" customWidth="1"/>
  </cols>
  <sheetData>
    <row r="1" spans="1:2" s="84" customFormat="1" x14ac:dyDescent="0.2">
      <c r="A1" s="89" t="s">
        <v>181</v>
      </c>
    </row>
    <row r="2" spans="1:2" s="84" customFormat="1" x14ac:dyDescent="0.2"/>
    <row r="3" spans="1:2" x14ac:dyDescent="0.2">
      <c r="A3" s="203" t="s">
        <v>171</v>
      </c>
      <c r="B3" s="204"/>
    </row>
    <row r="4" spans="1:2" x14ac:dyDescent="0.2">
      <c r="A4" s="85" t="s">
        <v>172</v>
      </c>
      <c r="B4" s="85" t="s">
        <v>173</v>
      </c>
    </row>
    <row r="5" spans="1:2" ht="12.75" customHeight="1" x14ac:dyDescent="0.2">
      <c r="A5" s="86" t="s">
        <v>174</v>
      </c>
      <c r="B5" s="87">
        <v>3</v>
      </c>
    </row>
    <row r="6" spans="1:2" x14ac:dyDescent="0.2">
      <c r="A6" s="88" t="s">
        <v>175</v>
      </c>
      <c r="B6" s="87">
        <v>18</v>
      </c>
    </row>
    <row r="7" spans="1:2" x14ac:dyDescent="0.2">
      <c r="A7" s="88" t="s">
        <v>176</v>
      </c>
      <c r="B7" s="87">
        <v>59</v>
      </c>
    </row>
    <row r="8" spans="1:2" x14ac:dyDescent="0.2">
      <c r="A8" s="86" t="s">
        <v>177</v>
      </c>
      <c r="B8" s="87">
        <v>21</v>
      </c>
    </row>
    <row r="9" spans="1:2" x14ac:dyDescent="0.2">
      <c r="A9" s="88" t="s">
        <v>178</v>
      </c>
      <c r="B9" s="87">
        <v>2</v>
      </c>
    </row>
    <row r="10" spans="1:2" x14ac:dyDescent="0.2">
      <c r="A10" s="88" t="s">
        <v>179</v>
      </c>
      <c r="B10" s="87">
        <v>174</v>
      </c>
    </row>
    <row r="11" spans="1:2" x14ac:dyDescent="0.2">
      <c r="A11" s="88" t="s">
        <v>180</v>
      </c>
      <c r="B11" s="87">
        <v>1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EBOOK CIRCULATION</vt:lpstr>
      <vt:lpstr>OpenAccessTitles</vt:lpstr>
      <vt:lpstr>PROQUEST SubTotals</vt:lpstr>
      <vt:lpstr>Database SEARCHES</vt:lpstr>
      <vt:lpstr>EBSCO SubTotals</vt:lpstr>
      <vt:lpstr>Streaming Videos</vt:lpstr>
      <vt:lpstr>'Database SEARCHES'!Print_Area</vt:lpstr>
      <vt:lpstr>'PROQUEST SubTotals'!Print_Area</vt:lpstr>
    </vt:vector>
  </TitlesOfParts>
  <Company>CLARION UNIVERSITY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M. NORRIS</dc:creator>
  <cp:lastModifiedBy>Galen Trimble</cp:lastModifiedBy>
  <cp:lastPrinted>2016-01-29T14:10:13Z</cp:lastPrinted>
  <dcterms:created xsi:type="dcterms:W3CDTF">2000-07-06T17:34:39Z</dcterms:created>
  <dcterms:modified xsi:type="dcterms:W3CDTF">2022-06-02T16:38:28Z</dcterms:modified>
</cp:coreProperties>
</file>