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arion.local\shares\team-library-administration\STATISTICS\2019-2020 YTD STATISTICS\"/>
    </mc:Choice>
  </mc:AlternateContent>
  <bookViews>
    <workbookView xWindow="-150" yWindow="1770" windowWidth="15480" windowHeight="4695" tabRatio="664" firstSheet="3" activeTab="4"/>
  </bookViews>
  <sheets>
    <sheet name="EBOOK CIRCULATION" sheetId="25" r:id="rId1"/>
    <sheet name="OpenAccessTitles" sheetId="26" r:id="rId2"/>
    <sheet name="Database SEARCHES" sheetId="24" r:id="rId3"/>
    <sheet name="PROQUEST SubTotals" sheetId="28" r:id="rId4"/>
    <sheet name="EBSCO SubTotals" sheetId="30" r:id="rId5"/>
    <sheet name="Streaming Videos" sheetId="31" r:id="rId6"/>
  </sheets>
  <definedNames>
    <definedName name="_xlnm.Print_Area" localSheetId="2">Table1[[PUB]:[OCT]]</definedName>
    <definedName name="_xlnm.Print_Area" localSheetId="3">'PROQUEST SubTotals'!$C$5:$M$13</definedName>
  </definedNames>
  <calcPr calcId="162913"/>
</workbook>
</file>

<file path=xl/calcChain.xml><?xml version="1.0" encoding="utf-8"?>
<calcChain xmlns="http://schemas.openxmlformats.org/spreadsheetml/2006/main">
  <c r="V7" i="30" l="1"/>
  <c r="V8" i="30"/>
  <c r="V9" i="30"/>
  <c r="V10" i="30"/>
  <c r="V11" i="30"/>
  <c r="V12" i="30"/>
  <c r="V13" i="30"/>
  <c r="V14" i="30"/>
  <c r="V15" i="30"/>
  <c r="V16" i="30"/>
  <c r="V17" i="30"/>
  <c r="V18" i="30"/>
  <c r="V19" i="30"/>
  <c r="V20" i="30"/>
  <c r="V21" i="30"/>
  <c r="V22" i="30"/>
  <c r="V23" i="30"/>
  <c r="V24" i="30"/>
  <c r="V25" i="30"/>
  <c r="V26" i="30"/>
  <c r="V27" i="30"/>
  <c r="V28" i="30"/>
  <c r="V29" i="30"/>
  <c r="V30" i="30"/>
  <c r="V31" i="30"/>
  <c r="V32" i="30"/>
  <c r="V33" i="30"/>
  <c r="V34" i="30"/>
  <c r="V35" i="30"/>
  <c r="V36" i="30"/>
  <c r="V37" i="30"/>
  <c r="V38" i="30"/>
  <c r="V39" i="30"/>
  <c r="V40" i="30"/>
  <c r="V41" i="30"/>
  <c r="V42" i="30"/>
  <c r="V43" i="30"/>
  <c r="V44" i="30"/>
  <c r="V45" i="30"/>
  <c r="V46" i="30"/>
  <c r="V47" i="30"/>
  <c r="V48" i="30"/>
  <c r="V49" i="30"/>
  <c r="V50" i="30"/>
  <c r="V51" i="30"/>
  <c r="V52" i="30"/>
  <c r="V53" i="30"/>
  <c r="V54" i="30"/>
  <c r="V55" i="30"/>
  <c r="V56" i="30"/>
  <c r="V57" i="30"/>
  <c r="V58" i="30"/>
  <c r="V59" i="30"/>
  <c r="V60" i="30"/>
  <c r="V61" i="30"/>
  <c r="V62" i="30"/>
  <c r="V63" i="30"/>
  <c r="V64" i="30"/>
  <c r="V65" i="30"/>
  <c r="V66" i="30"/>
  <c r="V67" i="30"/>
  <c r="V6" i="30"/>
  <c r="T43" i="24" l="1"/>
  <c r="V8" i="28" l="1"/>
  <c r="V9" i="28"/>
  <c r="V10" i="28"/>
  <c r="V11" i="28"/>
  <c r="V6" i="28"/>
  <c r="T13" i="24" l="1"/>
  <c r="T37" i="24"/>
  <c r="T40" i="24"/>
  <c r="T46" i="24"/>
  <c r="T34" i="24" l="1"/>
  <c r="T12" i="25" l="1"/>
  <c r="T11" i="25"/>
  <c r="T19" i="25" l="1"/>
  <c r="T48" i="24" l="1"/>
  <c r="T50" i="24"/>
  <c r="T6" i="24" l="1"/>
  <c r="T51" i="24" l="1"/>
  <c r="T49" i="24" l="1"/>
  <c r="T52" i="24"/>
  <c r="T10" i="24"/>
  <c r="T53" i="24"/>
  <c r="T6" i="25" l="1"/>
  <c r="T8" i="25"/>
  <c r="T9" i="25"/>
  <c r="T18" i="25" l="1"/>
  <c r="T16" i="25"/>
  <c r="T15" i="25"/>
  <c r="T14" i="25"/>
  <c r="V20" i="25" l="1"/>
  <c r="U20" i="25"/>
  <c r="T47" i="24" l="1"/>
  <c r="T45" i="24"/>
  <c r="T42" i="24"/>
  <c r="T41" i="24"/>
  <c r="T39" i="24"/>
  <c r="T38" i="24"/>
  <c r="T36" i="24"/>
  <c r="T35" i="24"/>
  <c r="T27" i="24"/>
  <c r="T26" i="24"/>
  <c r="T21" i="24"/>
  <c r="T20" i="24"/>
  <c r="T19" i="24"/>
  <c r="T18" i="24"/>
  <c r="T16" i="24"/>
  <c r="T15" i="24"/>
  <c r="T14" i="24"/>
  <c r="T12" i="24"/>
  <c r="T11" i="24"/>
  <c r="T9" i="24"/>
  <c r="T8" i="24"/>
  <c r="T7" i="24"/>
  <c r="V54" i="24" l="1"/>
  <c r="T44" i="24" l="1"/>
  <c r="T17" i="25" l="1"/>
  <c r="T13" i="25"/>
  <c r="T10" i="25"/>
  <c r="T17" i="24" l="1"/>
  <c r="F21" i="25" l="1"/>
  <c r="U54" i="24" l="1"/>
  <c r="U12" i="28"/>
  <c r="V12" i="28"/>
  <c r="V68" i="30" l="1"/>
  <c r="T7" i="25" l="1"/>
  <c r="T20" i="25" s="1"/>
  <c r="F18" i="26" l="1"/>
  <c r="E18" i="26" l="1"/>
  <c r="D18" i="26"/>
  <c r="J18" i="26" l="1"/>
  <c r="F69" i="30" l="1"/>
  <c r="H13" i="28"/>
  <c r="C18" i="26"/>
  <c r="B18" i="26"/>
  <c r="T54" i="24" l="1"/>
  <c r="E55" i="24" l="1"/>
</calcChain>
</file>

<file path=xl/sharedStrings.xml><?xml version="1.0" encoding="utf-8"?>
<sst xmlns="http://schemas.openxmlformats.org/spreadsheetml/2006/main" count="1077" uniqueCount="431">
  <si>
    <t>CLARION UNIVERSITY LIBRARIES</t>
  </si>
  <si>
    <t>Page 6 (Items Circulated)</t>
  </si>
  <si>
    <t>Science Direct</t>
  </si>
  <si>
    <t>"CIRCULATION"</t>
  </si>
  <si>
    <t>PERIODICALS ELECTRONIC RESOURCES</t>
  </si>
  <si>
    <t>AnthroSource</t>
  </si>
  <si>
    <t>Gale Virtual Reference Library</t>
  </si>
  <si>
    <t>Alt HealthWatch</t>
  </si>
  <si>
    <t>EconLit</t>
  </si>
  <si>
    <t>ERIC</t>
  </si>
  <si>
    <t>Funk &amp; Wagnalls New World Encyclopedia</t>
  </si>
  <si>
    <t>Legal Collection</t>
  </si>
  <si>
    <t>MEDLINE</t>
  </si>
  <si>
    <t>MLA Directory of Periodicals</t>
  </si>
  <si>
    <t>MLA International Bibliography</t>
  </si>
  <si>
    <t>Primary Search</t>
  </si>
  <si>
    <t>Psychology and Behavioral Sciences Collection</t>
  </si>
  <si>
    <t>Regional Business News</t>
  </si>
  <si>
    <t>Religion and Philosophy Collection</t>
  </si>
  <si>
    <t>SocINDEX with Full Text</t>
  </si>
  <si>
    <t>Middle Search Plus</t>
  </si>
  <si>
    <t>Philosopher's Index</t>
  </si>
  <si>
    <t>Health Source - Consumer Edition</t>
  </si>
  <si>
    <t>Military &amp; Government Collection</t>
  </si>
  <si>
    <t>EBSCO</t>
  </si>
  <si>
    <t>PROQUEST</t>
  </si>
  <si>
    <t>OXFORD</t>
  </si>
  <si>
    <t>DATABASE TITLE</t>
  </si>
  <si>
    <t>NOTES</t>
  </si>
  <si>
    <t>GREENWOOD</t>
  </si>
  <si>
    <t>TOTAL SEARCHES</t>
  </si>
  <si>
    <t>GreenFILE</t>
  </si>
  <si>
    <t>PUB</t>
  </si>
  <si>
    <t>Gale Group/Infotrac</t>
  </si>
  <si>
    <t>Reader's Guide Retrospective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</si>
  <si>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</si>
  <si>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</si>
  <si>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</si>
  <si>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</si>
  <si>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</si>
  <si>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</si>
  <si>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</si>
  <si>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</si>
  <si>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</si>
  <si>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</si>
  <si>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</si>
  <si>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</si>
  <si>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TITLE</t>
  </si>
  <si>
    <t>TOTAL</t>
  </si>
  <si>
    <t>Credo Reference</t>
  </si>
  <si>
    <t>Encyclopedia of Library and Information Science</t>
  </si>
  <si>
    <t>Oxford English Dictionary</t>
  </si>
  <si>
    <t>Total eBooks</t>
  </si>
  <si>
    <t>Ulrich's Periodicals Directory</t>
  </si>
  <si>
    <t>Electronic Resources-Total "Searches"</t>
  </si>
  <si>
    <t>Notes:</t>
  </si>
  <si>
    <t>AGRICOLA</t>
  </si>
  <si>
    <t>American Chemical Society Publications</t>
  </si>
  <si>
    <t>ArticleFirst</t>
  </si>
  <si>
    <t>Biological Abstracts (BIOSIS)</t>
  </si>
  <si>
    <t>CAMIO (Catalog of Art Museum Images Online)</t>
  </si>
  <si>
    <t>Library, Information Science &amp; Technology Abstracs (LISTA)</t>
  </si>
  <si>
    <t>Oxford Digital Reference Shelf</t>
  </si>
  <si>
    <t>ProQuest Direct</t>
  </si>
  <si>
    <t>Newspaper Source</t>
  </si>
  <si>
    <t>The Serials Directory</t>
  </si>
  <si>
    <t>Vocational and Career Collection</t>
  </si>
  <si>
    <t>MAS Ultra - School Edition</t>
  </si>
  <si>
    <t>Health Source: Nursing/Academic Edition</t>
  </si>
  <si>
    <t>Wiley-Blackwell</t>
  </si>
  <si>
    <t>STAT URL</t>
  </si>
  <si>
    <t>USERNAME</t>
  </si>
  <si>
    <t>PASSWORD</t>
  </si>
  <si>
    <t>http://pubs.acs.org/4librarians/usage/index.html</t>
  </si>
  <si>
    <t>Fuchin4827</t>
  </si>
  <si>
    <t>X</t>
  </si>
  <si>
    <t>Fabianne1</t>
  </si>
  <si>
    <t>http://admin.credoreference.com</t>
  </si>
  <si>
    <t>admin@clarion.edu</t>
  </si>
  <si>
    <t>eagle08</t>
  </si>
  <si>
    <t>http://eadmin.epnet.com/eadmin/login.aspx</t>
  </si>
  <si>
    <t>S3915641</t>
  </si>
  <si>
    <t>admin</t>
  </si>
  <si>
    <t>clarion</t>
  </si>
  <si>
    <t>adminclarionu</t>
  </si>
  <si>
    <t>6496CGV8</t>
  </si>
  <si>
    <t>100-321-479</t>
  </si>
  <si>
    <t>COUNTER DB Report 1</t>
  </si>
  <si>
    <t>DB Report 3</t>
  </si>
  <si>
    <t>Thomsonreuters.com</t>
  </si>
  <si>
    <t>COUNTER DATABASE REPORT 1 (INDIVIDUAL) AND COUNTER DATABASE REPORT 3 (TOTAL FOR SERVICE)</t>
  </si>
  <si>
    <t>Request a Detailed Report-Based on calendar Year…site group usage comparison option</t>
  </si>
  <si>
    <t>Location ID: pl2050 (NOT Power)</t>
  </si>
  <si>
    <t>Book Report 6</t>
  </si>
  <si>
    <t>Database Report 1</t>
  </si>
  <si>
    <t>Gale Directory Library</t>
  </si>
  <si>
    <t>Literature Criticism Online</t>
  </si>
  <si>
    <t>R5: Searches &amp; Sessions By Title</t>
  </si>
  <si>
    <t>x</t>
  </si>
  <si>
    <t>Something About The Author Online</t>
  </si>
  <si>
    <t>http://usagereports.elsevier.com/asp/main.aspx</t>
  </si>
  <si>
    <t>CU DB PG</t>
  </si>
  <si>
    <t>http://www.stats.oclc.org</t>
  </si>
  <si>
    <t>OCLC</t>
  </si>
  <si>
    <t>clarionelib</t>
  </si>
  <si>
    <t>Ebook: Total Searches</t>
  </si>
  <si>
    <t>General Overview</t>
  </si>
  <si>
    <t>Criminal Justice Abstracts (EBSCO)</t>
  </si>
  <si>
    <t>Current Biography Illustrated (H.W. Wilson)</t>
  </si>
  <si>
    <t>Mental Measurements Yearbook With Tests In Print</t>
  </si>
  <si>
    <t>European Views of the Americas: 1493 to 1750</t>
  </si>
  <si>
    <t>BioMedCentral Open Access</t>
  </si>
  <si>
    <t>Cell Press Free Archives</t>
  </si>
  <si>
    <t>Directory of Open Access Journals</t>
  </si>
  <si>
    <t>Lumina Foundation focus</t>
  </si>
  <si>
    <t>HighWire Press (Free Journals)</t>
  </si>
  <si>
    <t>Making of America Journals (Cornell)</t>
  </si>
  <si>
    <t>Making of America Journals (Michigan)</t>
  </si>
  <si>
    <t>PubMed Central</t>
  </si>
  <si>
    <t>Open Access Titles</t>
  </si>
  <si>
    <t>DATABASE NAME</t>
  </si>
  <si>
    <t>Totals</t>
  </si>
  <si>
    <r>
      <t xml:space="preserve">WorldCat </t>
    </r>
    <r>
      <rPr>
        <b/>
        <i/>
        <sz val="11"/>
        <rFont val="Arial Narrow"/>
        <family val="2"/>
      </rPr>
      <t>(Through FirstSearch)</t>
    </r>
  </si>
  <si>
    <t>Sociological Collection</t>
  </si>
  <si>
    <t>Teacher Reference Center</t>
  </si>
  <si>
    <r>
      <t>PsycARTICLES</t>
    </r>
    <r>
      <rPr>
        <b/>
        <i/>
        <sz val="11"/>
        <rFont val="Arial Narrow"/>
        <family val="2"/>
      </rPr>
      <t xml:space="preserve"> (Through EBSCO)</t>
    </r>
  </si>
  <si>
    <t>American Slavery: A Composite Autobiography***</t>
  </si>
  <si>
    <t>EAL00000058020</t>
  </si>
  <si>
    <t>admin_00606</t>
  </si>
  <si>
    <t>7b4cd234</t>
  </si>
  <si>
    <t>placadem/norris</t>
  </si>
  <si>
    <t>Ward's Business Directory of U.S. Private and Public Companies*****</t>
  </si>
  <si>
    <t xml:space="preserve">*****Counted as part of the Gale Directory Library </t>
  </si>
  <si>
    <t>EBSCO ELECTRONIC RESOURCES</t>
  </si>
  <si>
    <t>ANNUAL FULL TEXT REQUESTS</t>
  </si>
  <si>
    <t>ANNUAL SESSIONS TOTAL</t>
  </si>
  <si>
    <t>CheckPoint Tax and Accounting (Numbers indicate # of sessions)</t>
  </si>
  <si>
    <t>DLB Complete Online</t>
  </si>
  <si>
    <t>http://admin.proquest.com/login</t>
  </si>
  <si>
    <t>Book Report 2 (R1)</t>
  </si>
  <si>
    <t>2012-2013</t>
  </si>
  <si>
    <t>http://www.mergentonline.com/basicsearch.php</t>
  </si>
  <si>
    <t>merclarionunivadmin</t>
  </si>
  <si>
    <t xml:space="preserve"> http://admin.galegroup.com</t>
  </si>
  <si>
    <t>Database Report1</t>
  </si>
  <si>
    <t>Geo Ref  and Geo Ref in Process</t>
  </si>
  <si>
    <t>Proquest ABI/INFORM Complete                          Proquest ABI/INFORM Dateline                     Proquest ABI/INFORM Global                      Proquest ABI/INFORM Trade &amp; Industry</t>
  </si>
  <si>
    <t>https://subscriberservices.sams.oup.com/</t>
  </si>
  <si>
    <t>2013-2014</t>
  </si>
  <si>
    <t>Column4</t>
  </si>
  <si>
    <t>2009-2010:           Downloaded           11-4-2009</t>
  </si>
  <si>
    <t>2010-2011(?):           Downloaded           04-26-2011</t>
  </si>
  <si>
    <t>2011-2012</t>
  </si>
  <si>
    <t>2014-2015</t>
  </si>
  <si>
    <t>2015-2016</t>
  </si>
  <si>
    <t>2016-2017</t>
  </si>
  <si>
    <t>Proquest Dissertations and Theses</t>
  </si>
  <si>
    <t>eBook Academic Collection (EBSCOhost)</t>
  </si>
  <si>
    <t>eBook Collection (EBSCOhost)</t>
  </si>
  <si>
    <t>SciFinder</t>
  </si>
  <si>
    <t>https://my.cas.org/</t>
  </si>
  <si>
    <t>Book Report 2</t>
  </si>
  <si>
    <t>http://www.tandfonline.com/doi/book/10.1081/E-ELIS3</t>
  </si>
  <si>
    <t>Book Report2</t>
  </si>
  <si>
    <t>Counter4 Platform Report 1</t>
  </si>
  <si>
    <t>http://clientcenter.serialssolutions.com</t>
  </si>
  <si>
    <t>jbeichner@clarion.edu</t>
  </si>
  <si>
    <t>Clarion</t>
  </si>
  <si>
    <t>Btrimble</t>
  </si>
  <si>
    <t>RSC.centralgreat@thomsonreuters.com</t>
  </si>
  <si>
    <t>Totals Sessions  - email for report</t>
  </si>
  <si>
    <t>Directory of Open Access Journals Schol.</t>
  </si>
  <si>
    <t>IngentaConnect Free/Open Access</t>
  </si>
  <si>
    <t>IOP Publishing Free Content</t>
  </si>
  <si>
    <t>Free Full-Text Journals in Chemistry</t>
  </si>
  <si>
    <t>PsycINFO</t>
  </si>
  <si>
    <t>Market Share Reporter 2014 Edition*****</t>
  </si>
  <si>
    <t>Clarionfall*2015</t>
  </si>
  <si>
    <t>www.jstor.org/analytics</t>
  </si>
  <si>
    <t>Ebsco Summary</t>
  </si>
  <si>
    <t>JSTOR DDA Ebooks</t>
  </si>
  <si>
    <t>placadem/pl2050</t>
  </si>
  <si>
    <t>Emerald Group Publishing</t>
  </si>
  <si>
    <t>America: History and Life w/Full Text</t>
  </si>
  <si>
    <t>Business Source Complete</t>
  </si>
  <si>
    <t>CINAHL Complete</t>
  </si>
  <si>
    <t>Communication Source</t>
  </si>
  <si>
    <t>Children's Core Collecftion</t>
  </si>
  <si>
    <t>Fiction Core Collection</t>
  </si>
  <si>
    <t>Middle and Junior High Core Collection</t>
  </si>
  <si>
    <t>Senior High Core Collection</t>
  </si>
  <si>
    <t>Education Source</t>
  </si>
  <si>
    <t>Gender Studies Database</t>
  </si>
  <si>
    <t xml:space="preserve">Business Book Summaries </t>
  </si>
  <si>
    <t>Historical Abstracts with Full Text</t>
  </si>
  <si>
    <t>Humanities Source</t>
  </si>
  <si>
    <t>MEDLINE with Full Text</t>
  </si>
  <si>
    <t>Nursing Reference Center</t>
  </si>
  <si>
    <t>World Politics Review</t>
  </si>
  <si>
    <t>Views By Title</t>
  </si>
  <si>
    <t>Title</t>
  </si>
  <si>
    <t>Views</t>
  </si>
  <si>
    <t># User's Guide Video #</t>
  </si>
  <si>
    <t>Blackfish</t>
  </si>
  <si>
    <t>Food Inc.</t>
  </si>
  <si>
    <t>King Kong (2005)</t>
  </si>
  <si>
    <t>Seabiscuit</t>
  </si>
  <si>
    <t>The 11th Hour</t>
  </si>
  <si>
    <t>The 39 Steps</t>
  </si>
  <si>
    <t>July 2015 - March 2016</t>
  </si>
  <si>
    <t>Library and Information Science Source</t>
  </si>
  <si>
    <t>http://admin.galegroup.com</t>
  </si>
  <si>
    <t>LitFinder</t>
  </si>
  <si>
    <t>CRC Handbook of Chemistry and Physics</t>
  </si>
  <si>
    <t>Taylor and Francis</t>
  </si>
  <si>
    <t>!Clarion2016</t>
  </si>
  <si>
    <t>http://support.crcnetbase.com/</t>
  </si>
  <si>
    <t>Jorunal Report 1</t>
  </si>
  <si>
    <t>Searchs used for H-S</t>
  </si>
  <si>
    <t>Literature Resource Center</t>
  </si>
  <si>
    <t>Statista</t>
  </si>
  <si>
    <t>joanne@waldolib.org</t>
  </si>
  <si>
    <t>contact:  joanne Montgomery (Waldo)</t>
  </si>
  <si>
    <t>Art &amp; Architecture Source</t>
  </si>
  <si>
    <t>Ethnologue</t>
  </si>
  <si>
    <t>`</t>
  </si>
  <si>
    <t>Academic Video Online</t>
  </si>
  <si>
    <t>Proquest Historical Newspapers: Pittsburgh Post-Gazette &amp; Philadelphia Inquirer</t>
  </si>
  <si>
    <t>MR1 &amp; DB1</t>
  </si>
  <si>
    <t>http://adminportal.alexanderstreet.com</t>
  </si>
  <si>
    <t>ClarionUP</t>
  </si>
  <si>
    <t>Digital Collections tab on left side</t>
  </si>
  <si>
    <t>Customer Administration area</t>
  </si>
  <si>
    <t xml:space="preserve">jbeichner </t>
  </si>
  <si>
    <t>https://www.tandfonline.com/action/showLogin?uri=%2F</t>
  </si>
  <si>
    <t>Resources for College Libraries</t>
  </si>
  <si>
    <t>http://www.rclweb.net</t>
  </si>
  <si>
    <t>Chronicle of Higher Education</t>
  </si>
  <si>
    <t>Pageviews = Full Text</t>
  </si>
  <si>
    <t>http://chronicle.com/campuswide/reports/</t>
  </si>
  <si>
    <t>tlatour@clarion.edu</t>
  </si>
  <si>
    <t>heVabANE</t>
  </si>
  <si>
    <t>email for stats</t>
  </si>
  <si>
    <t>ClarionStats*2018</t>
  </si>
  <si>
    <t>N/A</t>
  </si>
  <si>
    <t>rona_bilbro@sil.org</t>
  </si>
  <si>
    <t>ClarionFall2018</t>
  </si>
  <si>
    <t>btrimble</t>
  </si>
  <si>
    <t>Clarion*2019</t>
  </si>
  <si>
    <t>TF@Clarion2019</t>
  </si>
  <si>
    <t>Sage eBooks                              (free through Palci)</t>
  </si>
  <si>
    <t>2019-2020</t>
  </si>
  <si>
    <t>Applied Science &amp; Technology</t>
  </si>
  <si>
    <t>Political Science Complete</t>
  </si>
  <si>
    <t>rnewbury@clarion.edu</t>
  </si>
  <si>
    <t>cup@dmin308</t>
  </si>
  <si>
    <t>Clarion*19</t>
  </si>
  <si>
    <t>Ebook Central Platform (recommended)</t>
  </si>
  <si>
    <t>Full Text BR1</t>
  </si>
  <si>
    <t>https://clarion-ebooks.ebookcentral.proquest.com/libcentral/Login.aspx</t>
  </si>
  <si>
    <t>EbookLogin2017</t>
  </si>
  <si>
    <t>Ebook Central Pacli</t>
  </si>
  <si>
    <t>Request Through Proquest</t>
  </si>
  <si>
    <t>CQ Researcher</t>
  </si>
  <si>
    <t>!Clarion2020</t>
  </si>
  <si>
    <t>www.nexisuni.com</t>
  </si>
  <si>
    <t>Academic Search Complete</t>
  </si>
  <si>
    <t>Fuchin48270</t>
  </si>
  <si>
    <t>ClarionSummer2020</t>
  </si>
  <si>
    <t>https://www.jstor.org/librarians/admin/</t>
  </si>
  <si>
    <t>GalenT</t>
  </si>
  <si>
    <t>http://legacy.abc-clio.com/usage.aspx</t>
  </si>
  <si>
    <t xml:space="preserve">http://securecenter.sagepub.com </t>
  </si>
  <si>
    <t>http://securecenter.sagepub.com</t>
  </si>
  <si>
    <t>Sage Journals</t>
  </si>
  <si>
    <t>https://journals.sagepub.com/</t>
  </si>
  <si>
    <t>gtrimble@clarion.edu</t>
  </si>
  <si>
    <t>ClarioN!2020</t>
  </si>
  <si>
    <t>https://c-usagereports.galeusageportal.com/cognos11/bi/?perspective=GaleWelcome</t>
  </si>
  <si>
    <t>NA</t>
  </si>
  <si>
    <t>Lexis Nexis/Nexis Uni (No Counter)</t>
  </si>
  <si>
    <t>JSTOR</t>
  </si>
  <si>
    <t>https://connect.liblynx.com/counter/library/2215553</t>
  </si>
  <si>
    <t>Clarion2020</t>
  </si>
  <si>
    <t>Mergent Financial Online (searches)</t>
  </si>
  <si>
    <t>Oxford Scholarship</t>
  </si>
  <si>
    <t>SDCl@rion309</t>
  </si>
  <si>
    <t>Ovid</t>
  </si>
  <si>
    <t>https://stats.ovid.com/V5/</t>
  </si>
  <si>
    <t>Cl@rion311</t>
  </si>
  <si>
    <t>Ebook Central **</t>
  </si>
  <si>
    <t>**Only available data is based on searches not downloads</t>
  </si>
  <si>
    <t>Proquest Research Library Core***</t>
  </si>
  <si>
    <t>***Research Library: Business, Health &amp; Medicine, History, Lit&amp;Language, Science &amp; Tech, Social Sciences, The Arts</t>
  </si>
  <si>
    <t>Carlson020</t>
  </si>
  <si>
    <t>N/a</t>
  </si>
  <si>
    <t>Gale In Context: Opposing Viewpoints</t>
  </si>
  <si>
    <t>Gale Lit: Dict. Of Literary Biog</t>
  </si>
  <si>
    <t>Gale Lit: Something About the Author</t>
  </si>
  <si>
    <t>Gale Literature Resource Center</t>
  </si>
  <si>
    <t>LCO-20th Century Literary Ctiticism</t>
  </si>
  <si>
    <t>LCO-Contemporary Literary Criticism</t>
  </si>
  <si>
    <t>LCO- Drama Criticism</t>
  </si>
  <si>
    <t>LCO- Most Studied Literature Criticism</t>
  </si>
  <si>
    <t>LCO- Poetry Criticism</t>
  </si>
  <si>
    <t>LCO- Short Story Criticism</t>
  </si>
  <si>
    <t>Academic Search Ultimate</t>
  </si>
  <si>
    <t>Environment Complete</t>
  </si>
  <si>
    <t>MEDLINE Complete</t>
  </si>
  <si>
    <t>S3915642</t>
  </si>
  <si>
    <t>S3915643</t>
  </si>
  <si>
    <t>S3915644</t>
  </si>
  <si>
    <t>S3915645</t>
  </si>
  <si>
    <t>S3915646</t>
  </si>
  <si>
    <t>S3915647</t>
  </si>
  <si>
    <t>S3915648</t>
  </si>
  <si>
    <t>S3915649</t>
  </si>
  <si>
    <t>S3915650</t>
  </si>
  <si>
    <t>S3915651</t>
  </si>
  <si>
    <t>S3915652</t>
  </si>
  <si>
    <t>S3915653</t>
  </si>
  <si>
    <t>S3915654</t>
  </si>
  <si>
    <t>S3915655</t>
  </si>
  <si>
    <t>S3915656</t>
  </si>
  <si>
    <t>S3915657</t>
  </si>
  <si>
    <t>S3915658</t>
  </si>
  <si>
    <t>S3915659</t>
  </si>
  <si>
    <t>S3915660</t>
  </si>
  <si>
    <t>S3915661</t>
  </si>
  <si>
    <t>S3915662</t>
  </si>
  <si>
    <t>S3915663</t>
  </si>
  <si>
    <t>S3915664</t>
  </si>
  <si>
    <t>S3915665</t>
  </si>
  <si>
    <t>S3915666</t>
  </si>
  <si>
    <t>S3915667</t>
  </si>
  <si>
    <t>S3915668</t>
  </si>
  <si>
    <t>S3915669</t>
  </si>
  <si>
    <t>S3915670</t>
  </si>
  <si>
    <t>S3915671</t>
  </si>
  <si>
    <t>S3915672</t>
  </si>
  <si>
    <t>S3915673</t>
  </si>
  <si>
    <t>S3915674</t>
  </si>
  <si>
    <t>S3915675</t>
  </si>
  <si>
    <t>S3915676</t>
  </si>
  <si>
    <t>S3915677</t>
  </si>
  <si>
    <t>S3915678</t>
  </si>
  <si>
    <t>S3915679</t>
  </si>
  <si>
    <t>S3915680</t>
  </si>
  <si>
    <t>S3915681</t>
  </si>
  <si>
    <t>S3915682</t>
  </si>
  <si>
    <t>S3915683</t>
  </si>
  <si>
    <t>S3915684</t>
  </si>
  <si>
    <t>S3915685</t>
  </si>
  <si>
    <t>S3915686</t>
  </si>
  <si>
    <t>S3915687</t>
  </si>
  <si>
    <t>S3915688</t>
  </si>
  <si>
    <t>S3915689</t>
  </si>
  <si>
    <t>S3915690</t>
  </si>
  <si>
    <t>S3915691</t>
  </si>
  <si>
    <t>S3915692</t>
  </si>
  <si>
    <t>S3915693</t>
  </si>
  <si>
    <t>S3915694</t>
  </si>
  <si>
    <t>S3915695</t>
  </si>
  <si>
    <t>S3915696</t>
  </si>
  <si>
    <t>S3915697</t>
  </si>
  <si>
    <t>S3915698</t>
  </si>
  <si>
    <t>S3915699</t>
  </si>
  <si>
    <t>S3915700</t>
  </si>
  <si>
    <t>S3915701</t>
  </si>
  <si>
    <t>S3915702</t>
  </si>
  <si>
    <t>cup@dmin309</t>
  </si>
  <si>
    <t>cup@dmin310</t>
  </si>
  <si>
    <t>cup@dmin311</t>
  </si>
  <si>
    <t>cup@dmin312</t>
  </si>
  <si>
    <t>cup@dmin313</t>
  </si>
  <si>
    <t>cup@dmin314</t>
  </si>
  <si>
    <t>cup@dmin315</t>
  </si>
  <si>
    <t>cup@dmin316</t>
  </si>
  <si>
    <t>cup@dmin317</t>
  </si>
  <si>
    <t>cup@dmin318</t>
  </si>
  <si>
    <t>cup@dmin319</t>
  </si>
  <si>
    <t>cup@dmin320</t>
  </si>
  <si>
    <t>cup@dmin321</t>
  </si>
  <si>
    <t>cup@dmin322</t>
  </si>
  <si>
    <t>cup@dmin323</t>
  </si>
  <si>
    <t>cup@dmin324</t>
  </si>
  <si>
    <t>cup@dmin325</t>
  </si>
  <si>
    <t>cup@dmin326</t>
  </si>
  <si>
    <t>cup@dmin327</t>
  </si>
  <si>
    <t>cup@dmin328</t>
  </si>
  <si>
    <t>cup@dmin329</t>
  </si>
  <si>
    <t>cup@dmin330</t>
  </si>
  <si>
    <t>cup@dmin331</t>
  </si>
  <si>
    <t>cup@dmin332</t>
  </si>
  <si>
    <t>cup@dmin333</t>
  </si>
  <si>
    <t>cup@dmin334</t>
  </si>
  <si>
    <t>cup@dmin335</t>
  </si>
  <si>
    <t>cup@dmin336</t>
  </si>
  <si>
    <t>cup@dmin337</t>
  </si>
  <si>
    <t>cup@dmin338</t>
  </si>
  <si>
    <t>cup@dmin339</t>
  </si>
  <si>
    <t>cup@dmin340</t>
  </si>
  <si>
    <t>cup@dmin341</t>
  </si>
  <si>
    <t>cup@dmin342</t>
  </si>
  <si>
    <t>cup@dmin343</t>
  </si>
  <si>
    <t>cup@dmin344</t>
  </si>
  <si>
    <t>cup@dmin345</t>
  </si>
  <si>
    <t>cup@dmin346</t>
  </si>
  <si>
    <t>cup@dmin347</t>
  </si>
  <si>
    <t>cup@dmin348</t>
  </si>
  <si>
    <t>cup@dmin349</t>
  </si>
  <si>
    <t>cup@dmin350</t>
  </si>
  <si>
    <t>cup@dmin351</t>
  </si>
  <si>
    <t>cup@dmin352</t>
  </si>
  <si>
    <t>cup@dmin353</t>
  </si>
  <si>
    <t>cup@dmin354</t>
  </si>
  <si>
    <t>cup@dmin355</t>
  </si>
  <si>
    <t>cup@dmin356</t>
  </si>
  <si>
    <t>cup@dmin357</t>
  </si>
  <si>
    <t>cup@dmin358</t>
  </si>
  <si>
    <t>cup@dmin359</t>
  </si>
  <si>
    <t>cup@dmin360</t>
  </si>
  <si>
    <t>cup@dmin361</t>
  </si>
  <si>
    <t>cup@dmin362</t>
  </si>
  <si>
    <t>cup@dmin363</t>
  </si>
  <si>
    <t>cup@dmin364</t>
  </si>
  <si>
    <t>cup@dmin365</t>
  </si>
  <si>
    <t>cup@dmin366</t>
  </si>
  <si>
    <t>cup@dmin367</t>
  </si>
  <si>
    <t>cup@dmin368</t>
  </si>
  <si>
    <t>cup@dmin369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</si>
</sst>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0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11"/>
      <color indexed="9"/>
      <name val="Arial Narrow"/>
      <family val="2"/>
    </font>
    <font>
      <sz val="11"/>
      <color indexed="9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4"/>
      <color indexed="9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7"/>
      <name val="Arial Narrow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 Narrow"/>
      <family val="2"/>
    </font>
    <font>
      <sz val="14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sz val="8"/>
      <name val="Arial"/>
      <family val="2"/>
    </font>
    <font>
      <b/>
      <sz val="11"/>
      <color theme="0"/>
      <name val="Arial Narrow"/>
      <family val="2"/>
    </font>
    <font>
      <b/>
      <sz val="7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7"/>
      <color theme="1"/>
      <name val="Arial Narrow"/>
      <family val="2"/>
    </font>
    <font>
      <sz val="8"/>
      <name val="Calibri"/>
      <family val="2"/>
    </font>
    <font>
      <sz val="7"/>
      <name val="Arial Narrow"/>
      <family val="2"/>
    </font>
    <font>
      <sz val="7"/>
      <name val="Arial Narrow"/>
      <family val="2"/>
    </font>
    <font>
      <sz val="11"/>
      <name val="Arial Narrow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 Narrow"/>
    </font>
    <font>
      <b/>
      <sz val="11"/>
      <name val="Arial Narrow"/>
    </font>
    <font>
      <sz val="7"/>
      <name val="Arial Narrow"/>
    </font>
    <font>
      <b/>
      <sz val="7"/>
      <name val="Arial Narrow"/>
    </font>
    <font>
      <sz val="11"/>
      <name val="Arial Narrow"/>
    </font>
    <font>
      <sz val="9"/>
      <name val="Arial Narrow"/>
    </font>
    <font>
      <sz val="10"/>
      <color theme="1"/>
      <name val="Tahoma"/>
      <family val="2"/>
    </font>
    <font>
      <sz val="1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indexed="65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65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132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43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5" fillId="0" borderId="2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21" applyNumberFormat="0" applyAlignment="0" applyProtection="0"/>
    <xf numFmtId="0" fontId="30" fillId="8" borderId="22" applyNumberFormat="0" applyAlignment="0" applyProtection="0"/>
    <xf numFmtId="0" fontId="31" fillId="8" borderId="21" applyNumberFormat="0" applyAlignment="0" applyProtection="0"/>
    <xf numFmtId="0" fontId="32" fillId="0" borderId="23" applyNumberFormat="0" applyFill="0" applyAlignment="0" applyProtection="0"/>
    <xf numFmtId="0" fontId="33" fillId="9" borderId="24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6" applyNumberFormat="0" applyFill="0" applyAlignment="0" applyProtection="0"/>
    <xf numFmtId="0" fontId="3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7" fillId="34" borderId="0" applyNumberFormat="0" applyBorder="0" applyAlignment="0" applyProtection="0"/>
    <xf numFmtId="0" fontId="1" fillId="0" borderId="0"/>
    <xf numFmtId="0" fontId="1" fillId="10" borderId="25" applyNumberFormat="0" applyFont="0" applyAlignment="0" applyProtection="0"/>
    <xf numFmtId="0" fontId="62" fillId="0" borderId="0"/>
  </cellStyleXfs>
  <cellXfs count="210">
    <xf numFmtId="0" fontId="0" fillId="0" borderId="0" xfId="0"/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13" fillId="0" borderId="9" xfId="2" applyFont="1" applyFill="1" applyBorder="1" applyAlignment="1">
      <alignment horizontal="center" vertical="center" wrapText="1"/>
    </xf>
    <xf numFmtId="0" fontId="13" fillId="0" borderId="9" xfId="2" applyFont="1" applyFill="1" applyBorder="1" applyAlignment="1">
      <alignment horizontal="left" vertical="center" wrapText="1"/>
    </xf>
    <xf numFmtId="1" fontId="12" fillId="0" borderId="9" xfId="2" applyNumberFormat="1" applyFont="1" applyFill="1" applyBorder="1" applyAlignment="1" applyProtection="1">
      <alignment horizontal="center" vertical="center"/>
      <protection locked="0"/>
    </xf>
    <xf numFmtId="1" fontId="12" fillId="0" borderId="9" xfId="2" applyNumberFormat="1" applyFont="1" applyBorder="1" applyAlignment="1" applyProtection="1">
      <alignment horizontal="center" vertical="center"/>
      <protection locked="0"/>
    </xf>
    <xf numFmtId="3" fontId="12" fillId="0" borderId="9" xfId="2" applyNumberFormat="1" applyFont="1" applyFill="1" applyBorder="1" applyAlignment="1" applyProtection="1">
      <alignment horizontal="center" vertical="center"/>
      <protection locked="0"/>
    </xf>
    <xf numFmtId="1" fontId="12" fillId="0" borderId="9" xfId="2" applyNumberFormat="1" applyFont="1" applyFill="1" applyBorder="1" applyAlignment="1" applyProtection="1">
      <alignment horizontal="center" vertical="center" wrapText="1"/>
      <protection locked="0"/>
    </xf>
    <xf numFmtId="1" fontId="12" fillId="0" borderId="9" xfId="1" applyNumberFormat="1" applyFont="1" applyFill="1" applyBorder="1" applyAlignment="1" applyProtection="1">
      <alignment horizontal="center" vertical="center"/>
      <protection locked="0"/>
    </xf>
    <xf numFmtId="1" fontId="12" fillId="0" borderId="9" xfId="1" applyNumberFormat="1" applyFont="1" applyBorder="1" applyAlignment="1" applyProtection="1">
      <alignment horizontal="center" vertical="center"/>
      <protection locked="0"/>
    </xf>
    <xf numFmtId="0" fontId="13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0" xfId="2" applyFont="1" applyFill="1" applyAlignment="1">
      <alignment horizontal="left" vertical="center" wrapText="1"/>
    </xf>
    <xf numFmtId="3" fontId="18" fillId="0" borderId="9" xfId="2" applyNumberFormat="1" applyFont="1" applyFill="1" applyBorder="1" applyAlignment="1" applyProtection="1">
      <alignment horizontal="center" vertical="center"/>
      <protection locked="0"/>
    </xf>
    <xf numFmtId="0" fontId="17" fillId="0" borderId="9" xfId="2" applyFont="1" applyFill="1" applyBorder="1" applyAlignment="1">
      <alignment horizontal="left" vertical="center" wrapText="1"/>
    </xf>
    <xf numFmtId="0" fontId="17" fillId="0" borderId="9" xfId="2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 wrapText="1"/>
    </xf>
    <xf numFmtId="0" fontId="13" fillId="0" borderId="16" xfId="2" applyFont="1" applyFill="1" applyBorder="1" applyAlignment="1">
      <alignment horizontal="center" vertical="center" wrapText="1"/>
    </xf>
    <xf numFmtId="0" fontId="13" fillId="0" borderId="16" xfId="2" applyFont="1" applyBorder="1" applyAlignment="1" applyProtection="1">
      <alignment horizontal="center" vertical="center" wrapText="1"/>
      <protection locked="0"/>
    </xf>
    <xf numFmtId="0" fontId="13" fillId="0" borderId="17" xfId="2" applyFont="1" applyBorder="1" applyAlignment="1">
      <alignment horizontal="center" vertical="center" wrapText="1"/>
    </xf>
    <xf numFmtId="3" fontId="13" fillId="0" borderId="10" xfId="2" applyNumberFormat="1" applyFont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13" fillId="0" borderId="12" xfId="2" applyFont="1" applyFill="1" applyBorder="1" applyAlignment="1">
      <alignment horizontal="center" vertical="center" wrapText="1"/>
    </xf>
    <xf numFmtId="0" fontId="13" fillId="0" borderId="10" xfId="2" applyFont="1" applyFill="1" applyBorder="1" applyAlignment="1">
      <alignment horizontal="left" vertical="center" wrapText="1"/>
    </xf>
    <xf numFmtId="0" fontId="17" fillId="0" borderId="12" xfId="2" applyFont="1" applyFill="1" applyBorder="1" applyAlignment="1">
      <alignment horizontal="center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 wrapText="1"/>
    </xf>
    <xf numFmtId="0" fontId="20" fillId="0" borderId="9" xfId="2087" applyFill="1" applyBorder="1" applyAlignment="1" applyProtection="1">
      <alignment horizontal="center" vertical="center" wrapText="1"/>
    </xf>
    <xf numFmtId="0" fontId="21" fillId="0" borderId="9" xfId="2087" applyFont="1" applyFill="1" applyBorder="1" applyAlignment="1" applyProtection="1">
      <alignment horizontal="center" vertical="center" wrapText="1"/>
    </xf>
    <xf numFmtId="0" fontId="19" fillId="0" borderId="9" xfId="2" applyFont="1" applyFill="1" applyBorder="1" applyAlignment="1">
      <alignment horizontal="center" vertical="center" wrapText="1"/>
    </xf>
    <xf numFmtId="3" fontId="12" fillId="0" borderId="9" xfId="2" applyNumberFormat="1" applyFont="1" applyFill="1" applyBorder="1" applyAlignment="1" applyProtection="1">
      <alignment horizontal="center" vertical="center"/>
      <protection locked="0"/>
    </xf>
    <xf numFmtId="1" fontId="12" fillId="0" borderId="9" xfId="2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38" fillId="0" borderId="0" xfId="2129" applyFont="1"/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164" fontId="38" fillId="0" borderId="0" xfId="1" applyNumberFormat="1" applyFont="1" applyAlignment="1">
      <alignment horizontal="center" vertical="center"/>
    </xf>
    <xf numFmtId="164" fontId="40" fillId="35" borderId="0" xfId="1" applyNumberFormat="1" applyFont="1" applyFill="1" applyAlignment="1">
      <alignment horizontal="center" vertical="center" wrapText="1"/>
    </xf>
    <xf numFmtId="164" fontId="15" fillId="0" borderId="0" xfId="1" applyNumberFormat="1" applyFont="1" applyAlignment="1">
      <alignment horizontal="center"/>
    </xf>
    <xf numFmtId="164" fontId="15" fillId="0" borderId="0" xfId="1" applyNumberFormat="1" applyFont="1" applyAlignment="1">
      <alignment horizontal="center" vertical="center"/>
    </xf>
    <xf numFmtId="3" fontId="41" fillId="0" borderId="9" xfId="2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>
      <alignment vertical="center"/>
    </xf>
    <xf numFmtId="0" fontId="41" fillId="0" borderId="0" xfId="2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44" fillId="36" borderId="9" xfId="2" applyNumberFormat="1" applyFont="1" applyFill="1" applyBorder="1" applyAlignment="1">
      <alignment horizontal="center" vertical="center" wrapText="1"/>
    </xf>
    <xf numFmtId="1" fontId="44" fillId="36" borderId="9" xfId="2" applyNumberFormat="1" applyFont="1" applyFill="1" applyBorder="1" applyAlignment="1">
      <alignment horizontal="center" vertical="center" wrapText="1"/>
    </xf>
    <xf numFmtId="1" fontId="12" fillId="0" borderId="0" xfId="2" applyNumberFormat="1" applyFont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left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13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0" fontId="13" fillId="0" borderId="0" xfId="2" applyFont="1" applyBorder="1" applyAlignment="1">
      <alignment vertical="center"/>
    </xf>
    <xf numFmtId="0" fontId="13" fillId="0" borderId="0" xfId="2" applyFont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vertical="center"/>
    </xf>
    <xf numFmtId="0" fontId="13" fillId="0" borderId="0" xfId="2" applyFont="1" applyFill="1" applyAlignment="1">
      <alignment vertical="center" wrapText="1"/>
    </xf>
    <xf numFmtId="0" fontId="20" fillId="0" borderId="0" xfId="2087" applyAlignment="1" applyProtection="1">
      <alignment wrapText="1"/>
    </xf>
    <xf numFmtId="0" fontId="43" fillId="0" borderId="0" xfId="0" applyFont="1" applyAlignment="1">
      <alignment wrapText="1"/>
    </xf>
    <xf numFmtId="3" fontId="12" fillId="0" borderId="9" xfId="2" applyNumberFormat="1" applyFont="1" applyBorder="1" applyAlignment="1" applyProtection="1">
      <alignment horizontal="center" vertical="center"/>
      <protection locked="0"/>
    </xf>
    <xf numFmtId="0" fontId="40" fillId="35" borderId="0" xfId="2129" applyFont="1" applyFill="1" applyAlignment="1">
      <alignment horizontal="right" vertical="center" wrapText="1"/>
    </xf>
    <xf numFmtId="0" fontId="38" fillId="35" borderId="0" xfId="2129" applyFont="1" applyFill="1" applyAlignment="1">
      <alignment horizontal="center" wrapText="1"/>
    </xf>
    <xf numFmtId="164" fontId="38" fillId="35" borderId="0" xfId="1" applyNumberFormat="1" applyFont="1" applyFill="1" applyAlignment="1">
      <alignment horizontal="center" wrapText="1"/>
    </xf>
    <xf numFmtId="0" fontId="15" fillId="0" borderId="0" xfId="0" applyFont="1" applyAlignment="1"/>
    <xf numFmtId="0" fontId="13" fillId="0" borderId="9" xfId="2" applyFont="1" applyFill="1" applyBorder="1" applyAlignment="1">
      <alignment horizontal="left" vertical="top" wrapText="1"/>
    </xf>
    <xf numFmtId="0" fontId="46" fillId="0" borderId="27" xfId="2" applyFont="1" applyFill="1" applyBorder="1" applyAlignment="1" applyProtection="1">
      <alignment horizontal="center" vertical="center" wrapText="1"/>
      <protection locked="0"/>
    </xf>
    <xf numFmtId="0" fontId="48" fillId="38" borderId="9" xfId="0" applyFont="1" applyFill="1" applyBorder="1" applyAlignment="1">
      <alignment horizontal="center" vertical="center" wrapText="1"/>
    </xf>
    <xf numFmtId="0" fontId="47" fillId="38" borderId="9" xfId="2" applyNumberFormat="1" applyFont="1" applyFill="1" applyBorder="1" applyAlignment="1">
      <alignment horizontal="center" vertical="center" wrapText="1"/>
    </xf>
    <xf numFmtId="0" fontId="47" fillId="38" borderId="9" xfId="2" applyNumberFormat="1" applyFont="1" applyFill="1" applyBorder="1" applyAlignment="1">
      <alignment horizontal="left" vertical="center" wrapText="1"/>
    </xf>
    <xf numFmtId="0" fontId="49" fillId="0" borderId="0" xfId="0" applyFont="1" applyAlignment="1">
      <alignment vertical="top"/>
    </xf>
    <xf numFmtId="0" fontId="20" fillId="0" borderId="0" xfId="2087" applyAlignment="1" applyProtection="1">
      <alignment horizontal="left" vertical="top"/>
    </xf>
    <xf numFmtId="0" fontId="19" fillId="0" borderId="0" xfId="0" applyFont="1" applyFill="1" applyBorder="1" applyAlignment="1">
      <alignment horizontal="center" vertical="center" wrapText="1"/>
    </xf>
    <xf numFmtId="0" fontId="50" fillId="0" borderId="14" xfId="2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3" fontId="12" fillId="0" borderId="14" xfId="0" applyNumberFormat="1" applyFont="1" applyFill="1" applyBorder="1" applyAlignment="1" applyProtection="1">
      <alignment horizontal="center" vertical="center"/>
      <protection locked="0"/>
    </xf>
    <xf numFmtId="3" fontId="52" fillId="0" borderId="14" xfId="0" applyNumberFormat="1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>
      <alignment horizontal="left" vertical="center" wrapText="1"/>
    </xf>
    <xf numFmtId="0" fontId="0" fillId="0" borderId="0" xfId="0"/>
    <xf numFmtId="0" fontId="53" fillId="40" borderId="9" xfId="0" applyFont="1" applyFill="1" applyBorder="1" applyAlignment="1" applyProtection="1">
      <alignment horizontal="center" vertical="top" wrapText="1" readingOrder="1"/>
      <protection locked="0"/>
    </xf>
    <xf numFmtId="0" fontId="54" fillId="0" borderId="9" xfId="0" applyFont="1" applyBorder="1" applyAlignment="1" applyProtection="1">
      <alignment horizontal="left" vertical="top" wrapText="1" readingOrder="1"/>
      <protection locked="0"/>
    </xf>
    <xf numFmtId="0" fontId="54" fillId="0" borderId="9" xfId="0" applyFont="1" applyBorder="1" applyAlignment="1" applyProtection="1">
      <alignment horizontal="center" vertical="top" wrapText="1" readingOrder="1"/>
      <protection locked="0"/>
    </xf>
    <xf numFmtId="0" fontId="54" fillId="0" borderId="9" xfId="0" applyFont="1" applyBorder="1" applyAlignment="1" applyProtection="1">
      <alignment vertical="top" wrapText="1" readingOrder="1"/>
      <protection locked="0"/>
    </xf>
    <xf numFmtId="0" fontId="55" fillId="0" borderId="0" xfId="0" applyFont="1"/>
    <xf numFmtId="0" fontId="48" fillId="39" borderId="9" xfId="0" applyFont="1" applyFill="1" applyBorder="1" applyAlignment="1">
      <alignment horizontal="center" vertical="center" wrapText="1"/>
    </xf>
    <xf numFmtId="0" fontId="47" fillId="39" borderId="9" xfId="2" applyNumberFormat="1" applyFont="1" applyFill="1" applyBorder="1" applyAlignment="1">
      <alignment horizontal="center" vertical="center" wrapText="1"/>
    </xf>
    <xf numFmtId="0" fontId="47" fillId="39" borderId="9" xfId="2" applyNumberFormat="1" applyFont="1" applyFill="1" applyBorder="1" applyAlignment="1">
      <alignment horizontal="left" vertical="center" wrapText="1"/>
    </xf>
    <xf numFmtId="0" fontId="20" fillId="39" borderId="9" xfId="2087" applyFont="1" applyFill="1" applyBorder="1" applyAlignment="1" applyProtection="1">
      <alignment horizontal="center" vertical="center" wrapText="1"/>
    </xf>
    <xf numFmtId="3" fontId="52" fillId="0" borderId="9" xfId="2" applyNumberFormat="1" applyFont="1" applyFill="1" applyBorder="1" applyAlignment="1" applyProtection="1">
      <alignment horizontal="center" vertical="center"/>
      <protection locked="0"/>
    </xf>
    <xf numFmtId="3" fontId="12" fillId="0" borderId="9" xfId="1" applyNumberFormat="1" applyFont="1" applyFill="1" applyBorder="1" applyAlignment="1" applyProtection="1">
      <alignment horizontal="center" vertical="center"/>
      <protection locked="0"/>
    </xf>
    <xf numFmtId="3" fontId="12" fillId="0" borderId="9" xfId="1" applyNumberFormat="1" applyFont="1" applyBorder="1" applyAlignment="1" applyProtection="1">
      <alignment horizontal="center" vertical="center"/>
      <protection locked="0"/>
    </xf>
    <xf numFmtId="0" fontId="51" fillId="0" borderId="9" xfId="2" applyFont="1" applyFill="1" applyBorder="1" applyAlignment="1">
      <alignment horizontal="center" vertical="center" wrapText="1"/>
    </xf>
    <xf numFmtId="0" fontId="51" fillId="0" borderId="9" xfId="2087" applyFont="1" applyFill="1" applyBorder="1" applyAlignment="1" applyProtection="1">
      <alignment horizontal="center" vertical="center" wrapText="1"/>
    </xf>
    <xf numFmtId="0" fontId="51" fillId="0" borderId="9" xfId="0" applyFont="1" applyFill="1" applyBorder="1" applyAlignment="1">
      <alignment horizontal="center" vertical="center" wrapText="1"/>
    </xf>
    <xf numFmtId="3" fontId="52" fillId="0" borderId="16" xfId="2" applyNumberFormat="1" applyFont="1" applyFill="1" applyBorder="1" applyAlignment="1" applyProtection="1">
      <alignment horizontal="center" vertical="center"/>
      <protection locked="0"/>
    </xf>
    <xf numFmtId="0" fontId="13" fillId="0" borderId="11" xfId="2" applyFont="1" applyBorder="1" applyAlignment="1">
      <alignment horizontal="center" vertical="center" wrapText="1"/>
    </xf>
    <xf numFmtId="0" fontId="46" fillId="0" borderId="29" xfId="2" applyFont="1" applyFill="1" applyBorder="1" applyAlignment="1" applyProtection="1">
      <alignment horizontal="center" vertical="center" wrapText="1"/>
      <protection locked="0"/>
    </xf>
    <xf numFmtId="0" fontId="13" fillId="0" borderId="17" xfId="2" applyFont="1" applyFill="1" applyBorder="1" applyAlignment="1">
      <alignment horizontal="left" vertical="center" wrapText="1"/>
    </xf>
    <xf numFmtId="0" fontId="12" fillId="0" borderId="16" xfId="2" applyFont="1" applyBorder="1" applyAlignment="1" applyProtection="1">
      <alignment horizontal="center" vertical="center" wrapText="1"/>
      <protection locked="0"/>
    </xf>
    <xf numFmtId="0" fontId="12" fillId="0" borderId="17" xfId="2" applyFont="1" applyBorder="1" applyAlignment="1">
      <alignment horizontal="center" vertical="center" wrapText="1"/>
    </xf>
    <xf numFmtId="3" fontId="12" fillId="0" borderId="15" xfId="0" applyNumberFormat="1" applyFont="1" applyFill="1" applyBorder="1" applyAlignment="1" applyProtection="1">
      <alignment horizontal="center" vertical="center"/>
      <protection locked="0"/>
    </xf>
    <xf numFmtId="3" fontId="12" fillId="0" borderId="28" xfId="0" applyNumberFormat="1" applyFont="1" applyFill="1" applyBorder="1" applyAlignment="1" applyProtection="1">
      <alignment horizontal="center" vertical="center"/>
      <protection locked="0"/>
    </xf>
    <xf numFmtId="0" fontId="13" fillId="0" borderId="16" xfId="2" applyFont="1" applyFill="1" applyBorder="1" applyAlignment="1">
      <alignment vertical="center" wrapText="1"/>
    </xf>
    <xf numFmtId="0" fontId="20" fillId="0" borderId="16" xfId="2087" applyBorder="1" applyAlignment="1" applyProtection="1">
      <alignment horizontal="center" vertical="center" wrapText="1"/>
    </xf>
    <xf numFmtId="3" fontId="13" fillId="37" borderId="16" xfId="2" applyNumberFormat="1" applyFont="1" applyFill="1" applyBorder="1" applyAlignment="1" applyProtection="1">
      <alignment horizontal="center" vertical="center"/>
      <protection locked="0"/>
    </xf>
    <xf numFmtId="3" fontId="13" fillId="37" borderId="9" xfId="2" applyNumberFormat="1" applyFont="1" applyFill="1" applyBorder="1" applyAlignment="1" applyProtection="1">
      <alignment horizontal="center" vertical="center"/>
      <protection locked="0"/>
    </xf>
    <xf numFmtId="0" fontId="20" fillId="0" borderId="0" xfId="2087" applyAlignment="1" applyProtection="1">
      <alignment vertical="top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3" fontId="12" fillId="0" borderId="16" xfId="2" applyNumberFormat="1" applyFont="1" applyBorder="1" applyAlignment="1" applyProtection="1">
      <alignment horizontal="center" vertical="center" wrapText="1"/>
      <protection locked="0"/>
    </xf>
    <xf numFmtId="0" fontId="56" fillId="0" borderId="13" xfId="0" applyNumberFormat="1" applyFont="1" applyFill="1" applyBorder="1" applyAlignment="1" applyProtection="1">
      <alignment horizontal="center" vertical="center" wrapText="1"/>
    </xf>
    <xf numFmtId="0" fontId="57" fillId="0" borderId="14" xfId="0" applyNumberFormat="1" applyFont="1" applyFill="1" applyBorder="1" applyAlignment="1" applyProtection="1">
      <alignment horizontal="center" vertical="center" wrapText="1"/>
    </xf>
    <xf numFmtId="0" fontId="57" fillId="0" borderId="14" xfId="0" applyNumberFormat="1" applyFont="1" applyFill="1" applyBorder="1" applyAlignment="1" applyProtection="1">
      <alignment horizontal="left" vertical="center" wrapText="1"/>
    </xf>
    <xf numFmtId="0" fontId="58" fillId="0" borderId="14" xfId="0" applyNumberFormat="1" applyFont="1" applyFill="1" applyBorder="1" applyAlignment="1" applyProtection="1">
      <alignment horizontal="center" vertical="center" wrapText="1"/>
    </xf>
    <xf numFmtId="0" fontId="59" fillId="0" borderId="14" xfId="0" applyNumberFormat="1" applyFont="1" applyFill="1" applyBorder="1" applyAlignment="1" applyProtection="1">
      <alignment horizontal="center" vertical="center" wrapText="1"/>
    </xf>
    <xf numFmtId="3" fontId="60" fillId="0" borderId="14" xfId="0" applyNumberFormat="1" applyFont="1" applyFill="1" applyBorder="1" applyAlignment="1" applyProtection="1">
      <alignment horizontal="center" vertical="center"/>
      <protection locked="0"/>
    </xf>
    <xf numFmtId="3" fontId="60" fillId="0" borderId="15" xfId="0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Alignment="1"/>
    <xf numFmtId="3" fontId="60" fillId="0" borderId="28" xfId="0" applyNumberFormat="1" applyFont="1" applyFill="1" applyBorder="1" applyAlignment="1" applyProtection="1">
      <alignment horizontal="center" vertical="center"/>
      <protection locked="0"/>
    </xf>
    <xf numFmtId="3" fontId="12" fillId="0" borderId="10" xfId="2" applyNumberFormat="1" applyFont="1" applyFill="1" applyBorder="1" applyAlignment="1" applyProtection="1">
      <alignment horizontal="center" vertical="center"/>
      <protection locked="0"/>
    </xf>
    <xf numFmtId="1" fontId="12" fillId="0" borderId="10" xfId="2" applyNumberFormat="1" applyFont="1" applyBorder="1" applyAlignment="1" applyProtection="1">
      <alignment horizontal="center" vertical="center"/>
      <protection locked="0"/>
    </xf>
    <xf numFmtId="3" fontId="18" fillId="0" borderId="10" xfId="2" applyNumberFormat="1" applyFont="1" applyFill="1" applyBorder="1" applyAlignment="1" applyProtection="1">
      <alignment horizontal="center" vertical="center"/>
      <protection locked="0"/>
    </xf>
    <xf numFmtId="1" fontId="12" fillId="0" borderId="10" xfId="2" applyNumberFormat="1" applyFont="1" applyFill="1" applyBorder="1" applyAlignment="1" applyProtection="1">
      <alignment horizontal="center" vertical="center"/>
      <protection locked="0"/>
    </xf>
    <xf numFmtId="3" fontId="12" fillId="0" borderId="12" xfId="2" applyNumberFormat="1" applyFont="1" applyBorder="1" applyAlignment="1" applyProtection="1">
      <alignment horizontal="center" vertical="center"/>
      <protection locked="0"/>
    </xf>
    <xf numFmtId="3" fontId="52" fillId="0" borderId="31" xfId="0" applyNumberFormat="1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 applyProtection="1">
      <alignment horizontal="center" vertical="center"/>
      <protection locked="0"/>
    </xf>
    <xf numFmtId="3" fontId="55" fillId="0" borderId="33" xfId="0" applyNumberFormat="1" applyFont="1" applyBorder="1" applyAlignment="1">
      <alignment horizontal="center" vertical="center"/>
    </xf>
    <xf numFmtId="3" fontId="12" fillId="0" borderId="9" xfId="2" applyNumberFormat="1" applyFont="1" applyBorder="1" applyAlignment="1" applyProtection="1">
      <alignment horizontal="center" vertical="center"/>
    </xf>
    <xf numFmtId="3" fontId="12" fillId="0" borderId="14" xfId="0" applyNumberFormat="1" applyFont="1" applyFill="1" applyBorder="1" applyAlignment="1" applyProtection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12" fillId="0" borderId="32" xfId="0" applyNumberFormat="1" applyFont="1" applyBorder="1" applyAlignment="1">
      <alignment horizontal="center" vertical="center"/>
    </xf>
    <xf numFmtId="3" fontId="12" fillId="0" borderId="33" xfId="0" applyNumberFormat="1" applyFont="1" applyBorder="1" applyAlignment="1">
      <alignment horizontal="center" vertical="center"/>
    </xf>
    <xf numFmtId="3" fontId="12" fillId="0" borderId="34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0" fillId="0" borderId="14" xfId="2" applyNumberFormat="1" applyFont="1" applyFill="1" applyBorder="1" applyAlignment="1" applyProtection="1">
      <alignment horizontal="center" vertical="center"/>
      <protection locked="0"/>
    </xf>
    <xf numFmtId="0" fontId="60" fillId="0" borderId="28" xfId="0" applyFont="1" applyFill="1" applyBorder="1" applyAlignment="1" applyProtection="1">
      <alignment horizontal="center" vertical="center"/>
      <protection locked="0"/>
    </xf>
    <xf numFmtId="0" fontId="58" fillId="0" borderId="9" xfId="0" applyFont="1" applyFill="1" applyBorder="1" applyAlignment="1">
      <alignment horizontal="center" vertical="center" wrapText="1"/>
    </xf>
    <xf numFmtId="0" fontId="58" fillId="0" borderId="9" xfId="2" applyFont="1" applyFill="1" applyBorder="1" applyAlignment="1">
      <alignment horizontal="center" vertical="center" wrapText="1"/>
    </xf>
    <xf numFmtId="0" fontId="57" fillId="0" borderId="9" xfId="2" applyFont="1" applyFill="1" applyBorder="1" applyAlignment="1">
      <alignment horizontal="left" vertical="center" wrapText="1"/>
    </xf>
    <xf numFmtId="0" fontId="61" fillId="0" borderId="9" xfId="2" applyFont="1" applyFill="1" applyBorder="1" applyAlignment="1">
      <alignment horizontal="center" vertical="center" wrapText="1"/>
    </xf>
    <xf numFmtId="0" fontId="61" fillId="0" borderId="0" xfId="2" applyFont="1" applyFill="1" applyAlignment="1">
      <alignment horizontal="center" vertical="center" wrapText="1"/>
    </xf>
    <xf numFmtId="3" fontId="60" fillId="0" borderId="9" xfId="2" applyNumberFormat="1" applyFont="1" applyFill="1" applyBorder="1" applyAlignment="1" applyProtection="1">
      <alignment horizontal="center" vertical="center"/>
      <protection locked="0"/>
    </xf>
    <xf numFmtId="1" fontId="57" fillId="0" borderId="10" xfId="2" applyNumberFormat="1" applyFont="1" applyBorder="1" applyAlignment="1">
      <alignment horizontal="center" vertical="center"/>
    </xf>
    <xf numFmtId="3" fontId="60" fillId="41" borderId="9" xfId="2" applyNumberFormat="1" applyFont="1" applyFill="1" applyBorder="1" applyAlignment="1" applyProtection="1">
      <alignment horizontal="center" vertical="center"/>
      <protection locked="0"/>
    </xf>
    <xf numFmtId="0" fontId="57" fillId="0" borderId="12" xfId="2" applyFont="1" applyFill="1" applyBorder="1" applyAlignment="1">
      <alignment horizontal="center" vertical="center" wrapText="1"/>
    </xf>
    <xf numFmtId="0" fontId="57" fillId="0" borderId="10" xfId="2" applyFont="1" applyFill="1" applyBorder="1" applyAlignment="1">
      <alignment horizontal="left" vertical="center" wrapText="1"/>
    </xf>
    <xf numFmtId="3" fontId="57" fillId="0" borderId="9" xfId="2" applyNumberFormat="1" applyFont="1" applyFill="1" applyBorder="1" applyAlignment="1" applyProtection="1">
      <alignment horizontal="center" vertical="center"/>
      <protection locked="0"/>
    </xf>
    <xf numFmtId="0" fontId="20" fillId="0" borderId="0" xfId="2087" applyAlignment="1" applyProtection="1">
      <alignment horizontal="center" vertical="center" wrapText="1"/>
    </xf>
    <xf numFmtId="0" fontId="20" fillId="0" borderId="0" xfId="2087" applyAlignment="1" applyProtection="1">
      <alignment vertical="top" wrapText="1"/>
    </xf>
    <xf numFmtId="0" fontId="19" fillId="0" borderId="10" xfId="0" applyFont="1" applyFill="1" applyBorder="1" applyAlignment="1">
      <alignment horizontal="center" vertical="center" wrapText="1"/>
    </xf>
    <xf numFmtId="3" fontId="12" fillId="0" borderId="12" xfId="2" applyNumberFormat="1" applyFont="1" applyFill="1" applyBorder="1" applyAlignment="1" applyProtection="1">
      <alignment horizontal="center" vertical="center"/>
      <protection locked="0"/>
    </xf>
    <xf numFmtId="3" fontId="12" fillId="0" borderId="14" xfId="2" applyNumberFormat="1" applyFont="1" applyFill="1" applyBorder="1" applyAlignment="1" applyProtection="1">
      <alignment horizontal="center" vertical="center"/>
      <protection locked="0"/>
    </xf>
    <xf numFmtId="3" fontId="60" fillId="0" borderId="29" xfId="0" applyNumberFormat="1" applyFont="1" applyFill="1" applyBorder="1" applyAlignment="1" applyProtection="1">
      <alignment horizontal="center" vertical="center"/>
      <protection locked="0"/>
    </xf>
    <xf numFmtId="165" fontId="38" fillId="0" borderId="9" xfId="2131" applyNumberFormat="1" applyFont="1" applyBorder="1" applyAlignment="1">
      <alignment horizontal="center" vertical="center"/>
    </xf>
    <xf numFmtId="3" fontId="12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8" fillId="0" borderId="9" xfId="2087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20" fillId="38" borderId="9" xfId="2087" applyFill="1" applyBorder="1" applyAlignment="1" applyProtection="1">
      <alignment horizontal="center" vertical="center" wrapText="1"/>
    </xf>
    <xf numFmtId="3" fontId="60" fillId="0" borderId="30" xfId="0" applyNumberFormat="1" applyFont="1" applyFill="1" applyBorder="1" applyAlignment="1" applyProtection="1">
      <alignment horizontal="center" vertical="center"/>
      <protection locked="0"/>
    </xf>
    <xf numFmtId="3" fontId="57" fillId="0" borderId="9" xfId="0" applyNumberFormat="1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top"/>
    </xf>
    <xf numFmtId="0" fontId="10" fillId="2" borderId="0" xfId="2" applyFont="1" applyFill="1" applyBorder="1" applyAlignment="1">
      <alignment horizontal="center" vertical="top"/>
    </xf>
    <xf numFmtId="3" fontId="13" fillId="3" borderId="8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0" fillId="0" borderId="0" xfId="0"/>
    <xf numFmtId="0" fontId="13" fillId="0" borderId="0" xfId="2" applyFont="1" applyFill="1" applyAlignment="1">
      <alignment horizontal="left" vertical="center" wrapText="1"/>
    </xf>
    <xf numFmtId="0" fontId="13" fillId="3" borderId="2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/>
    </xf>
    <xf numFmtId="0" fontId="53" fillId="0" borderId="9" xfId="0" applyFont="1" applyBorder="1" applyAlignment="1" applyProtection="1">
      <alignment horizontal="center" vertical="top" wrapText="1" readingOrder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19" fillId="0" borderId="9" xfId="2087" applyFont="1" applyFill="1" applyBorder="1" applyAlignment="1" applyProtection="1">
      <alignment horizontal="center" vertical="center" wrapText="1"/>
    </xf>
    <xf numFmtId="3" fontId="13" fillId="0" borderId="9" xfId="2" applyNumberFormat="1" applyFont="1" applyFill="1" applyBorder="1" applyAlignment="1" applyProtection="1">
      <alignment horizontal="center" vertical="center"/>
      <protection locked="0"/>
    </xf>
    <xf numFmtId="3" fontId="57" fillId="0" borderId="10" xfId="2" applyNumberFormat="1" applyFont="1" applyFill="1" applyBorder="1" applyAlignment="1">
      <alignment horizontal="center" vertical="center"/>
    </xf>
    <xf numFmtId="3" fontId="60" fillId="37" borderId="9" xfId="2" applyNumberFormat="1" applyFont="1" applyFill="1" applyBorder="1" applyAlignment="1" applyProtection="1">
      <alignment horizontal="center" vertical="center"/>
      <protection locked="0"/>
    </xf>
    <xf numFmtId="1" fontId="63" fillId="0" borderId="0" xfId="0" applyNumberFormat="1" applyFont="1" applyAlignment="1" applyProtection="1">
      <alignment horizontal="center" vertical="center"/>
      <protection locked="0"/>
    </xf>
  </cellXfs>
  <cellStyles count="2132">
    <cellStyle name="20% - Accent1" xfId="2106" builtinId="30" customBuiltin="1"/>
    <cellStyle name="20% - Accent2" xfId="2110" builtinId="34" customBuiltin="1"/>
    <cellStyle name="20% - Accent3" xfId="2114" builtinId="38" customBuiltin="1"/>
    <cellStyle name="20% - Accent4" xfId="2118" builtinId="42" customBuiltin="1"/>
    <cellStyle name="20% - Accent5" xfId="2122" builtinId="46" customBuiltin="1"/>
    <cellStyle name="20% - Accent6" xfId="2126" builtinId="50" customBuiltin="1"/>
    <cellStyle name="40% - Accent1" xfId="2107" builtinId="31" customBuiltin="1"/>
    <cellStyle name="40% - Accent2" xfId="2111" builtinId="35" customBuiltin="1"/>
    <cellStyle name="40% - Accent3" xfId="2115" builtinId="39" customBuiltin="1"/>
    <cellStyle name="40% - Accent4" xfId="2119" builtinId="43" customBuiltin="1"/>
    <cellStyle name="40% - Accent5" xfId="2123" builtinId="47" customBuiltin="1"/>
    <cellStyle name="40% - Accent6" xfId="2127" builtinId="51" customBuiltin="1"/>
    <cellStyle name="60% - Accent1" xfId="2108" builtinId="32" customBuiltin="1"/>
    <cellStyle name="60% - Accent2" xfId="2112" builtinId="36" customBuiltin="1"/>
    <cellStyle name="60% - Accent3" xfId="2116" builtinId="40" customBuiltin="1"/>
    <cellStyle name="60% - Accent4" xfId="2120" builtinId="44" customBuiltin="1"/>
    <cellStyle name="60% - Accent5" xfId="2124" builtinId="48" customBuiltin="1"/>
    <cellStyle name="60% - Accent6" xfId="2128" builtinId="52" customBuiltin="1"/>
    <cellStyle name="Accent1" xfId="2105" builtinId="29" customBuiltin="1"/>
    <cellStyle name="Accent2" xfId="2109" builtinId="33" customBuiltin="1"/>
    <cellStyle name="Accent3" xfId="2113" builtinId="37" customBuiltin="1"/>
    <cellStyle name="Accent4" xfId="2117" builtinId="41" customBuiltin="1"/>
    <cellStyle name="Accent5" xfId="2121" builtinId="45" customBuiltin="1"/>
    <cellStyle name="Accent6" xfId="2125" builtinId="49" customBuiltin="1"/>
    <cellStyle name="Bad" xfId="2095" builtinId="27" customBuiltin="1"/>
    <cellStyle name="Calculation" xfId="2099" builtinId="22" customBuiltin="1"/>
    <cellStyle name="Check Cell" xfId="2101" builtinId="23" customBuiltin="1"/>
    <cellStyle name="Comma" xfId="1" builtinId="3"/>
    <cellStyle name="Comma 2" xfId="3"/>
    <cellStyle name="Comma 2 2" xfId="36"/>
    <cellStyle name="Comma 2 3" xfId="120"/>
    <cellStyle name="Comma 5" xfId="2088"/>
    <cellStyle name="Explanatory Text" xfId="2103" builtinId="53" customBuiltin="1"/>
    <cellStyle name="Good" xfId="2094" builtinId="26" customBuiltin="1"/>
    <cellStyle name="Heading 1" xfId="2090" builtinId="16" customBuiltin="1"/>
    <cellStyle name="Heading 2" xfId="2091" builtinId="17" customBuiltin="1"/>
    <cellStyle name="Heading 3" xfId="2092" builtinId="18" customBuiltin="1"/>
    <cellStyle name="Heading 4" xfId="2093" builtinId="19" customBuiltin="1"/>
    <cellStyle name="Hyperlink" xfId="2087" builtinId="8"/>
    <cellStyle name="Input" xfId="2097" builtinId="20" customBuiltin="1"/>
    <cellStyle name="Linked Cell" xfId="2100" builtinId="24" customBuiltin="1"/>
    <cellStyle name="Neutral" xfId="2096" builtinId="28" customBuiltin="1"/>
    <cellStyle name="Normal" xfId="0" builtinId="0"/>
    <cellStyle name="Normal 10" xfId="14"/>
    <cellStyle name="Normal 11" xfId="15"/>
    <cellStyle name="Normal 12" xfId="2129"/>
    <cellStyle name="Normal 12 10" xfId="262"/>
    <cellStyle name="Normal 12 11" xfId="290"/>
    <cellStyle name="Normal 12 12" xfId="318"/>
    <cellStyle name="Normal 12 13" xfId="346"/>
    <cellStyle name="Normal 12 14" xfId="374"/>
    <cellStyle name="Normal 12 15" xfId="402"/>
    <cellStyle name="Normal 12 16" xfId="430"/>
    <cellStyle name="Normal 12 17" xfId="458"/>
    <cellStyle name="Normal 12 18" xfId="486"/>
    <cellStyle name="Normal 12 19" xfId="514"/>
    <cellStyle name="Normal 12 2" xfId="118"/>
    <cellStyle name="Normal 12 20" xfId="542"/>
    <cellStyle name="Normal 12 21" xfId="570"/>
    <cellStyle name="Normal 12 22" xfId="598"/>
    <cellStyle name="Normal 12 23" xfId="626"/>
    <cellStyle name="Normal 12 24" xfId="654"/>
    <cellStyle name="Normal 12 25" xfId="682"/>
    <cellStyle name="Normal 12 26" xfId="710"/>
    <cellStyle name="Normal 12 27" xfId="738"/>
    <cellStyle name="Normal 12 28" xfId="766"/>
    <cellStyle name="Normal 12 29" xfId="794"/>
    <cellStyle name="Normal 12 3" xfId="138"/>
    <cellStyle name="Normal 12 30" xfId="822"/>
    <cellStyle name="Normal 12 31" xfId="850"/>
    <cellStyle name="Normal 12 32" xfId="878"/>
    <cellStyle name="Normal 12 33" xfId="905"/>
    <cellStyle name="Normal 12 34" xfId="933"/>
    <cellStyle name="Normal 12 35" xfId="961"/>
    <cellStyle name="Normal 12 36" xfId="989"/>
    <cellStyle name="Normal 12 37" xfId="1017"/>
    <cellStyle name="Normal 12 38" xfId="1133"/>
    <cellStyle name="Normal 12 39" xfId="1147"/>
    <cellStyle name="Normal 12 4" xfId="43"/>
    <cellStyle name="Normal 12 40" xfId="1022"/>
    <cellStyle name="Normal 12 41" xfId="1123"/>
    <cellStyle name="Normal 12 42" xfId="1157"/>
    <cellStyle name="Normal 12 43" xfId="1253"/>
    <cellStyle name="Normal 12 44" xfId="1283"/>
    <cellStyle name="Normal 12 45" xfId="1258"/>
    <cellStyle name="Normal 12 46" xfId="1214"/>
    <cellStyle name="Normal 12 47" xfId="1370"/>
    <cellStyle name="Normal 12 48" xfId="1449"/>
    <cellStyle name="Normal 12 49" xfId="1519"/>
    <cellStyle name="Normal 12 5" xfId="96"/>
    <cellStyle name="Normal 12 50" xfId="1597"/>
    <cellStyle name="Normal 12 51" xfId="1666"/>
    <cellStyle name="Normal 12 52" xfId="1748"/>
    <cellStyle name="Normal 12 53" xfId="1821"/>
    <cellStyle name="Normal 12 54" xfId="1894"/>
    <cellStyle name="Normal 12 55" xfId="1965"/>
    <cellStyle name="Normal 12 56" xfId="2036"/>
    <cellStyle name="Normal 12 6" xfId="148"/>
    <cellStyle name="Normal 12 7" xfId="178"/>
    <cellStyle name="Normal 12 8" xfId="206"/>
    <cellStyle name="Normal 12 9" xfId="234"/>
    <cellStyle name="Normal 13" xfId="1352"/>
    <cellStyle name="Normal 13 10" xfId="287"/>
    <cellStyle name="Normal 13 11" xfId="315"/>
    <cellStyle name="Normal 13 12" xfId="343"/>
    <cellStyle name="Normal 13 13" xfId="371"/>
    <cellStyle name="Normal 13 14" xfId="399"/>
    <cellStyle name="Normal 13 15" xfId="427"/>
    <cellStyle name="Normal 13 16" xfId="455"/>
    <cellStyle name="Normal 13 17" xfId="483"/>
    <cellStyle name="Normal 13 18" xfId="511"/>
    <cellStyle name="Normal 13 19" xfId="539"/>
    <cellStyle name="Normal 13 2" xfId="48"/>
    <cellStyle name="Normal 13 2 10" xfId="1977"/>
    <cellStyle name="Normal 13 2 11" xfId="2047"/>
    <cellStyle name="Normal 13 2 2" xfId="1381"/>
    <cellStyle name="Normal 13 2 3" xfId="1462"/>
    <cellStyle name="Normal 13 2 4" xfId="1531"/>
    <cellStyle name="Normal 13 2 5" xfId="1609"/>
    <cellStyle name="Normal 13 2 6" xfId="1677"/>
    <cellStyle name="Normal 13 2 7" xfId="1760"/>
    <cellStyle name="Normal 13 2 8" xfId="1833"/>
    <cellStyle name="Normal 13 2 9" xfId="1907"/>
    <cellStyle name="Normal 13 20" xfId="567"/>
    <cellStyle name="Normal 13 21" xfId="595"/>
    <cellStyle name="Normal 13 22" xfId="623"/>
    <cellStyle name="Normal 13 23" xfId="651"/>
    <cellStyle name="Normal 13 24" xfId="679"/>
    <cellStyle name="Normal 13 25" xfId="707"/>
    <cellStyle name="Normal 13 26" xfId="735"/>
    <cellStyle name="Normal 13 27" xfId="763"/>
    <cellStyle name="Normal 13 28" xfId="791"/>
    <cellStyle name="Normal 13 29" xfId="819"/>
    <cellStyle name="Normal 13 3" xfId="75"/>
    <cellStyle name="Normal 13 3 10" xfId="1999"/>
    <cellStyle name="Normal 13 3 11" xfId="2069"/>
    <cellStyle name="Normal 13 3 2" xfId="1403"/>
    <cellStyle name="Normal 13 3 3" xfId="1484"/>
    <cellStyle name="Normal 13 3 4" xfId="1553"/>
    <cellStyle name="Normal 13 3 5" xfId="1631"/>
    <cellStyle name="Normal 13 3 6" xfId="1699"/>
    <cellStyle name="Normal 13 3 7" xfId="1782"/>
    <cellStyle name="Normal 13 3 8" xfId="1855"/>
    <cellStyle name="Normal 13 3 9" xfId="1929"/>
    <cellStyle name="Normal 13 30" xfId="847"/>
    <cellStyle name="Normal 13 31" xfId="875"/>
    <cellStyle name="Normal 13 32" xfId="902"/>
    <cellStyle name="Normal 13 33" xfId="930"/>
    <cellStyle name="Normal 13 34" xfId="958"/>
    <cellStyle name="Normal 13 35" xfId="986"/>
    <cellStyle name="Normal 13 36" xfId="1014"/>
    <cellStyle name="Normal 13 37" xfId="1042"/>
    <cellStyle name="Normal 13 38" xfId="1070"/>
    <cellStyle name="Normal 13 39" xfId="1097"/>
    <cellStyle name="Normal 13 4" xfId="100"/>
    <cellStyle name="Normal 13 40" xfId="1043"/>
    <cellStyle name="Normal 13 41" xfId="1154"/>
    <cellStyle name="Normal 13 42" xfId="1181"/>
    <cellStyle name="Normal 13 43" xfId="1209"/>
    <cellStyle name="Normal 13 44" xfId="1236"/>
    <cellStyle name="Normal 13 45" xfId="1267"/>
    <cellStyle name="Normal 13 46" xfId="1290"/>
    <cellStyle name="Normal 13 47" xfId="1312"/>
    <cellStyle name="Normal 13 48" xfId="1333"/>
    <cellStyle name="Normal 13 5" xfId="145"/>
    <cellStyle name="Normal 13 6" xfId="175"/>
    <cellStyle name="Normal 13 7" xfId="203"/>
    <cellStyle name="Normal 13 8" xfId="231"/>
    <cellStyle name="Normal 13 9" xfId="259"/>
    <cellStyle name="Normal 14" xfId="2131"/>
    <cellStyle name="Normal 16" xfId="16"/>
    <cellStyle name="Normal 16 10" xfId="307"/>
    <cellStyle name="Normal 16 11" xfId="335"/>
    <cellStyle name="Normal 16 12" xfId="363"/>
    <cellStyle name="Normal 16 13" xfId="391"/>
    <cellStyle name="Normal 16 14" xfId="419"/>
    <cellStyle name="Normal 16 15" xfId="447"/>
    <cellStyle name="Normal 16 16" xfId="475"/>
    <cellStyle name="Normal 16 17" xfId="503"/>
    <cellStyle name="Normal 16 18" xfId="531"/>
    <cellStyle name="Normal 16 19" xfId="559"/>
    <cellStyle name="Normal 16 2" xfId="49"/>
    <cellStyle name="Normal 16 2 10" xfId="1978"/>
    <cellStyle name="Normal 16 2 11" xfId="2048"/>
    <cellStyle name="Normal 16 2 2" xfId="1382"/>
    <cellStyle name="Normal 16 2 3" xfId="1463"/>
    <cellStyle name="Normal 16 2 4" xfId="1532"/>
    <cellStyle name="Normal 16 2 5" xfId="1610"/>
    <cellStyle name="Normal 16 2 6" xfId="1678"/>
    <cellStyle name="Normal 16 2 7" xfId="1761"/>
    <cellStyle name="Normal 16 2 8" xfId="1834"/>
    <cellStyle name="Normal 16 2 9" xfId="1908"/>
    <cellStyle name="Normal 16 20" xfId="587"/>
    <cellStyle name="Normal 16 21" xfId="615"/>
    <cellStyle name="Normal 16 22" xfId="643"/>
    <cellStyle name="Normal 16 23" xfId="671"/>
    <cellStyle name="Normal 16 24" xfId="699"/>
    <cellStyle name="Normal 16 25" xfId="727"/>
    <cellStyle name="Normal 16 26" xfId="755"/>
    <cellStyle name="Normal 16 27" xfId="783"/>
    <cellStyle name="Normal 16 28" xfId="811"/>
    <cellStyle name="Normal 16 29" xfId="839"/>
    <cellStyle name="Normal 16 3" xfId="76"/>
    <cellStyle name="Normal 16 3 10" xfId="2000"/>
    <cellStyle name="Normal 16 3 11" xfId="2070"/>
    <cellStyle name="Normal 16 3 2" xfId="1404"/>
    <cellStyle name="Normal 16 3 3" xfId="1485"/>
    <cellStyle name="Normal 16 3 4" xfId="1554"/>
    <cellStyle name="Normal 16 3 5" xfId="1632"/>
    <cellStyle name="Normal 16 3 6" xfId="1700"/>
    <cellStyle name="Normal 16 3 7" xfId="1783"/>
    <cellStyle name="Normal 16 3 8" xfId="1856"/>
    <cellStyle name="Normal 16 3 9" xfId="1930"/>
    <cellStyle name="Normal 16 30" xfId="867"/>
    <cellStyle name="Normal 16 31" xfId="894"/>
    <cellStyle name="Normal 16 32" xfId="922"/>
    <cellStyle name="Normal 16 33" xfId="950"/>
    <cellStyle name="Normal 16 34" xfId="978"/>
    <cellStyle name="Normal 16 35" xfId="1006"/>
    <cellStyle name="Normal 16 36" xfId="1034"/>
    <cellStyle name="Normal 16 37" xfId="1062"/>
    <cellStyle name="Normal 16 38" xfId="1089"/>
    <cellStyle name="Normal 16 39" xfId="1115"/>
    <cellStyle name="Normal 16 4" xfId="101"/>
    <cellStyle name="Normal 16 40" xfId="1106"/>
    <cellStyle name="Normal 16 41" xfId="1173"/>
    <cellStyle name="Normal 16 42" xfId="1201"/>
    <cellStyle name="Normal 16 43" xfId="1228"/>
    <cellStyle name="Normal 16 44" xfId="1252"/>
    <cellStyle name="Normal 16 45" xfId="1161"/>
    <cellStyle name="Normal 16 46" xfId="1305"/>
    <cellStyle name="Normal 16 47" xfId="1326"/>
    <cellStyle name="Normal 16 48" xfId="1343"/>
    <cellStyle name="Normal 16 49" xfId="1353"/>
    <cellStyle name="Normal 16 5" xfId="165"/>
    <cellStyle name="Normal 16 50" xfId="1432"/>
    <cellStyle name="Normal 16 51" xfId="1502"/>
    <cellStyle name="Normal 16 52" xfId="1580"/>
    <cellStyle name="Normal 16 53" xfId="1649"/>
    <cellStyle name="Normal 16 54" xfId="1731"/>
    <cellStyle name="Normal 16 55" xfId="1804"/>
    <cellStyle name="Normal 16 56" xfId="1877"/>
    <cellStyle name="Normal 16 57" xfId="1948"/>
    <cellStyle name="Normal 16 58" xfId="2019"/>
    <cellStyle name="Normal 16 6" xfId="195"/>
    <cellStyle name="Normal 16 7" xfId="223"/>
    <cellStyle name="Normal 16 8" xfId="251"/>
    <cellStyle name="Normal 16 9" xfId="279"/>
    <cellStyle name="Normal 17" xfId="17"/>
    <cellStyle name="Normal 17 10" xfId="286"/>
    <cellStyle name="Normal 17 11" xfId="314"/>
    <cellStyle name="Normal 17 12" xfId="342"/>
    <cellStyle name="Normal 17 13" xfId="370"/>
    <cellStyle name="Normal 17 14" xfId="398"/>
    <cellStyle name="Normal 17 15" xfId="426"/>
    <cellStyle name="Normal 17 16" xfId="454"/>
    <cellStyle name="Normal 17 17" xfId="482"/>
    <cellStyle name="Normal 17 18" xfId="510"/>
    <cellStyle name="Normal 17 19" xfId="538"/>
    <cellStyle name="Normal 17 2" xfId="50"/>
    <cellStyle name="Normal 17 2 10" xfId="1979"/>
    <cellStyle name="Normal 17 2 11" xfId="2049"/>
    <cellStyle name="Normal 17 2 2" xfId="1383"/>
    <cellStyle name="Normal 17 2 3" xfId="1464"/>
    <cellStyle name="Normal 17 2 4" xfId="1533"/>
    <cellStyle name="Normal 17 2 5" xfId="1611"/>
    <cellStyle name="Normal 17 2 6" xfId="1679"/>
    <cellStyle name="Normal 17 2 7" xfId="1762"/>
    <cellStyle name="Normal 17 2 8" xfId="1835"/>
    <cellStyle name="Normal 17 2 9" xfId="1909"/>
    <cellStyle name="Normal 17 20" xfId="566"/>
    <cellStyle name="Normal 17 21" xfId="594"/>
    <cellStyle name="Normal 17 22" xfId="622"/>
    <cellStyle name="Normal 17 23" xfId="650"/>
    <cellStyle name="Normal 17 24" xfId="678"/>
    <cellStyle name="Normal 17 25" xfId="706"/>
    <cellStyle name="Normal 17 26" xfId="734"/>
    <cellStyle name="Normal 17 27" xfId="762"/>
    <cellStyle name="Normal 17 28" xfId="790"/>
    <cellStyle name="Normal 17 29" xfId="818"/>
    <cellStyle name="Normal 17 3" xfId="77"/>
    <cellStyle name="Normal 17 3 10" xfId="2001"/>
    <cellStyle name="Normal 17 3 11" xfId="2071"/>
    <cellStyle name="Normal 17 3 2" xfId="1405"/>
    <cellStyle name="Normal 17 3 3" xfId="1486"/>
    <cellStyle name="Normal 17 3 4" xfId="1555"/>
    <cellStyle name="Normal 17 3 5" xfId="1633"/>
    <cellStyle name="Normal 17 3 6" xfId="1701"/>
    <cellStyle name="Normal 17 3 7" xfId="1784"/>
    <cellStyle name="Normal 17 3 8" xfId="1857"/>
    <cellStyle name="Normal 17 3 9" xfId="1931"/>
    <cellStyle name="Normal 17 30" xfId="846"/>
    <cellStyle name="Normal 17 31" xfId="874"/>
    <cellStyle name="Normal 17 32" xfId="901"/>
    <cellStyle name="Normal 17 33" xfId="929"/>
    <cellStyle name="Normal 17 34" xfId="957"/>
    <cellStyle name="Normal 17 35" xfId="985"/>
    <cellStyle name="Normal 17 36" xfId="1013"/>
    <cellStyle name="Normal 17 37" xfId="1041"/>
    <cellStyle name="Normal 17 38" xfId="1069"/>
    <cellStyle name="Normal 17 39" xfId="1096"/>
    <cellStyle name="Normal 17 4" xfId="102"/>
    <cellStyle name="Normal 17 40" xfId="1063"/>
    <cellStyle name="Normal 17 41" xfId="1153"/>
    <cellStyle name="Normal 17 42" xfId="1180"/>
    <cellStyle name="Normal 17 43" xfId="1208"/>
    <cellStyle name="Normal 17 44" xfId="1235"/>
    <cellStyle name="Normal 17 45" xfId="1266"/>
    <cellStyle name="Normal 17 46" xfId="1289"/>
    <cellStyle name="Normal 17 47" xfId="1311"/>
    <cellStyle name="Normal 17 48" xfId="1332"/>
    <cellStyle name="Normal 17 49" xfId="1354"/>
    <cellStyle name="Normal 17 5" xfId="144"/>
    <cellStyle name="Normal 17 50" xfId="1433"/>
    <cellStyle name="Normal 17 51" xfId="1503"/>
    <cellStyle name="Normal 17 52" xfId="1581"/>
    <cellStyle name="Normal 17 53" xfId="1650"/>
    <cellStyle name="Normal 17 54" xfId="1732"/>
    <cellStyle name="Normal 17 55" xfId="1805"/>
    <cellStyle name="Normal 17 56" xfId="1878"/>
    <cellStyle name="Normal 17 57" xfId="1949"/>
    <cellStyle name="Normal 17 58" xfId="2020"/>
    <cellStyle name="Normal 17 6" xfId="174"/>
    <cellStyle name="Normal 17 7" xfId="202"/>
    <cellStyle name="Normal 17 8" xfId="230"/>
    <cellStyle name="Normal 17 9" xfId="258"/>
    <cellStyle name="Normal 2" xfId="2"/>
    <cellStyle name="Normal 2 2" xfId="35"/>
    <cellStyle name="Normal 2 3" xfId="119"/>
    <cellStyle name="Normal 20" xfId="18"/>
    <cellStyle name="Normal 20 10" xfId="306"/>
    <cellStyle name="Normal 20 11" xfId="334"/>
    <cellStyle name="Normal 20 12" xfId="362"/>
    <cellStyle name="Normal 20 13" xfId="390"/>
    <cellStyle name="Normal 20 14" xfId="418"/>
    <cellStyle name="Normal 20 15" xfId="446"/>
    <cellStyle name="Normal 20 16" xfId="474"/>
    <cellStyle name="Normal 20 17" xfId="502"/>
    <cellStyle name="Normal 20 18" xfId="530"/>
    <cellStyle name="Normal 20 19" xfId="558"/>
    <cellStyle name="Normal 20 2" xfId="51"/>
    <cellStyle name="Normal 20 2 10" xfId="1980"/>
    <cellStyle name="Normal 20 2 11" xfId="2050"/>
    <cellStyle name="Normal 20 2 2" xfId="1384"/>
    <cellStyle name="Normal 20 2 3" xfId="1465"/>
    <cellStyle name="Normal 20 2 4" xfId="1534"/>
    <cellStyle name="Normal 20 2 5" xfId="1612"/>
    <cellStyle name="Normal 20 2 6" xfId="1680"/>
    <cellStyle name="Normal 20 2 7" xfId="1763"/>
    <cellStyle name="Normal 20 2 8" xfId="1836"/>
    <cellStyle name="Normal 20 2 9" xfId="1910"/>
    <cellStyle name="Normal 20 20" xfId="586"/>
    <cellStyle name="Normal 20 21" xfId="614"/>
    <cellStyle name="Normal 20 22" xfId="642"/>
    <cellStyle name="Normal 20 23" xfId="670"/>
    <cellStyle name="Normal 20 24" xfId="698"/>
    <cellStyle name="Normal 20 25" xfId="726"/>
    <cellStyle name="Normal 20 26" xfId="754"/>
    <cellStyle name="Normal 20 27" xfId="782"/>
    <cellStyle name="Normal 20 28" xfId="810"/>
    <cellStyle name="Normal 20 29" xfId="838"/>
    <cellStyle name="Normal 20 3" xfId="78"/>
    <cellStyle name="Normal 20 3 10" xfId="2002"/>
    <cellStyle name="Normal 20 3 11" xfId="2072"/>
    <cellStyle name="Normal 20 3 2" xfId="1406"/>
    <cellStyle name="Normal 20 3 3" xfId="1487"/>
    <cellStyle name="Normal 20 3 4" xfId="1556"/>
    <cellStyle name="Normal 20 3 5" xfId="1634"/>
    <cellStyle name="Normal 20 3 6" xfId="1702"/>
    <cellStyle name="Normal 20 3 7" xfId="1785"/>
    <cellStyle name="Normal 20 3 8" xfId="1858"/>
    <cellStyle name="Normal 20 3 9" xfId="1932"/>
    <cellStyle name="Normal 20 30" xfId="866"/>
    <cellStyle name="Normal 20 31" xfId="893"/>
    <cellStyle name="Normal 20 32" xfId="921"/>
    <cellStyle name="Normal 20 33" xfId="949"/>
    <cellStyle name="Normal 20 34" xfId="977"/>
    <cellStyle name="Normal 20 35" xfId="1005"/>
    <cellStyle name="Normal 20 36" xfId="1033"/>
    <cellStyle name="Normal 20 37" xfId="1061"/>
    <cellStyle name="Normal 20 38" xfId="1088"/>
    <cellStyle name="Normal 20 39" xfId="1114"/>
    <cellStyle name="Normal 20 4" xfId="103"/>
    <cellStyle name="Normal 20 40" xfId="1051"/>
    <cellStyle name="Normal 20 41" xfId="1172"/>
    <cellStyle name="Normal 20 42" xfId="1200"/>
    <cellStyle name="Normal 20 43" xfId="1227"/>
    <cellStyle name="Normal 20 44" xfId="1251"/>
    <cellStyle name="Normal 20 45" xfId="1229"/>
    <cellStyle name="Normal 20 46" xfId="1304"/>
    <cellStyle name="Normal 20 47" xfId="1325"/>
    <cellStyle name="Normal 20 48" xfId="1342"/>
    <cellStyle name="Normal 20 49" xfId="1355"/>
    <cellStyle name="Normal 20 5" xfId="164"/>
    <cellStyle name="Normal 20 50" xfId="1434"/>
    <cellStyle name="Normal 20 51" xfId="1504"/>
    <cellStyle name="Normal 20 52" xfId="1582"/>
    <cellStyle name="Normal 20 53" xfId="1651"/>
    <cellStyle name="Normal 20 54" xfId="1733"/>
    <cellStyle name="Normal 20 55" xfId="1806"/>
    <cellStyle name="Normal 20 56" xfId="1879"/>
    <cellStyle name="Normal 20 57" xfId="1950"/>
    <cellStyle name="Normal 20 58" xfId="2021"/>
    <cellStyle name="Normal 20 6" xfId="194"/>
    <cellStyle name="Normal 20 7" xfId="222"/>
    <cellStyle name="Normal 20 8" xfId="250"/>
    <cellStyle name="Normal 20 9" xfId="278"/>
    <cellStyle name="Normal 21" xfId="19"/>
    <cellStyle name="Normal 21 10" xfId="285"/>
    <cellStyle name="Normal 21 11" xfId="313"/>
    <cellStyle name="Normal 21 12" xfId="341"/>
    <cellStyle name="Normal 21 13" xfId="369"/>
    <cellStyle name="Normal 21 14" xfId="397"/>
    <cellStyle name="Normal 21 15" xfId="425"/>
    <cellStyle name="Normal 21 16" xfId="453"/>
    <cellStyle name="Normal 21 17" xfId="481"/>
    <cellStyle name="Normal 21 18" xfId="509"/>
    <cellStyle name="Normal 21 19" xfId="537"/>
    <cellStyle name="Normal 21 2" xfId="52"/>
    <cellStyle name="Normal 21 2 10" xfId="1981"/>
    <cellStyle name="Normal 21 2 11" xfId="2051"/>
    <cellStyle name="Normal 21 2 2" xfId="1385"/>
    <cellStyle name="Normal 21 2 3" xfId="1466"/>
    <cellStyle name="Normal 21 2 4" xfId="1535"/>
    <cellStyle name="Normal 21 2 5" xfId="1613"/>
    <cellStyle name="Normal 21 2 6" xfId="1681"/>
    <cellStyle name="Normal 21 2 7" xfId="1764"/>
    <cellStyle name="Normal 21 2 8" xfId="1837"/>
    <cellStyle name="Normal 21 2 9" xfId="1911"/>
    <cellStyle name="Normal 21 20" xfId="565"/>
    <cellStyle name="Normal 21 21" xfId="593"/>
    <cellStyle name="Normal 21 22" xfId="621"/>
    <cellStyle name="Normal 21 23" xfId="649"/>
    <cellStyle name="Normal 21 24" xfId="677"/>
    <cellStyle name="Normal 21 25" xfId="705"/>
    <cellStyle name="Normal 21 26" xfId="733"/>
    <cellStyle name="Normal 21 27" xfId="761"/>
    <cellStyle name="Normal 21 28" xfId="789"/>
    <cellStyle name="Normal 21 29" xfId="817"/>
    <cellStyle name="Normal 21 3" xfId="79"/>
    <cellStyle name="Normal 21 3 10" xfId="2003"/>
    <cellStyle name="Normal 21 3 11" xfId="2073"/>
    <cellStyle name="Normal 21 3 2" xfId="1407"/>
    <cellStyle name="Normal 21 3 3" xfId="1488"/>
    <cellStyle name="Normal 21 3 4" xfId="1557"/>
    <cellStyle name="Normal 21 3 5" xfId="1635"/>
    <cellStyle name="Normal 21 3 6" xfId="1703"/>
    <cellStyle name="Normal 21 3 7" xfId="1786"/>
    <cellStyle name="Normal 21 3 8" xfId="1859"/>
    <cellStyle name="Normal 21 3 9" xfId="1933"/>
    <cellStyle name="Normal 21 30" xfId="845"/>
    <cellStyle name="Normal 21 31" xfId="873"/>
    <cellStyle name="Normal 21 32" xfId="900"/>
    <cellStyle name="Normal 21 33" xfId="928"/>
    <cellStyle name="Normal 21 34" xfId="956"/>
    <cellStyle name="Normal 21 35" xfId="984"/>
    <cellStyle name="Normal 21 36" xfId="1012"/>
    <cellStyle name="Normal 21 37" xfId="1040"/>
    <cellStyle name="Normal 21 38" xfId="1068"/>
    <cellStyle name="Normal 21 39" xfId="1095"/>
    <cellStyle name="Normal 21 4" xfId="104"/>
    <cellStyle name="Normal 21 40" xfId="1140"/>
    <cellStyle name="Normal 21 41" xfId="1152"/>
    <cellStyle name="Normal 21 42" xfId="1179"/>
    <cellStyle name="Normal 21 43" xfId="1207"/>
    <cellStyle name="Normal 21 44" xfId="1234"/>
    <cellStyle name="Normal 21 45" xfId="1265"/>
    <cellStyle name="Normal 21 46" xfId="1288"/>
    <cellStyle name="Normal 21 47" xfId="1310"/>
    <cellStyle name="Normal 21 48" xfId="1331"/>
    <cellStyle name="Normal 21 49" xfId="1356"/>
    <cellStyle name="Normal 21 5" xfId="143"/>
    <cellStyle name="Normal 21 50" xfId="1435"/>
    <cellStyle name="Normal 21 51" xfId="1505"/>
    <cellStyle name="Normal 21 52" xfId="1583"/>
    <cellStyle name="Normal 21 53" xfId="1652"/>
    <cellStyle name="Normal 21 54" xfId="1734"/>
    <cellStyle name="Normal 21 55" xfId="1807"/>
    <cellStyle name="Normal 21 56" xfId="1880"/>
    <cellStyle name="Normal 21 57" xfId="1951"/>
    <cellStyle name="Normal 21 58" xfId="2022"/>
    <cellStyle name="Normal 21 6" xfId="173"/>
    <cellStyle name="Normal 21 7" xfId="201"/>
    <cellStyle name="Normal 21 8" xfId="229"/>
    <cellStyle name="Normal 21 9" xfId="257"/>
    <cellStyle name="Normal 22" xfId="20"/>
    <cellStyle name="Normal 22 10" xfId="204"/>
    <cellStyle name="Normal 22 11" xfId="232"/>
    <cellStyle name="Normal 22 12" xfId="260"/>
    <cellStyle name="Normal 22 13" xfId="288"/>
    <cellStyle name="Normal 22 14" xfId="316"/>
    <cellStyle name="Normal 22 15" xfId="344"/>
    <cellStyle name="Normal 22 16" xfId="372"/>
    <cellStyle name="Normal 22 17" xfId="400"/>
    <cellStyle name="Normal 22 18" xfId="428"/>
    <cellStyle name="Normal 22 19" xfId="456"/>
    <cellStyle name="Normal 22 2" xfId="53"/>
    <cellStyle name="Normal 22 2 10" xfId="1982"/>
    <cellStyle name="Normal 22 2 11" xfId="2052"/>
    <cellStyle name="Normal 22 2 2" xfId="1386"/>
    <cellStyle name="Normal 22 2 3" xfId="1467"/>
    <cellStyle name="Normal 22 2 4" xfId="1536"/>
    <cellStyle name="Normal 22 2 5" xfId="1614"/>
    <cellStyle name="Normal 22 2 6" xfId="1682"/>
    <cellStyle name="Normal 22 2 7" xfId="1765"/>
    <cellStyle name="Normal 22 2 8" xfId="1838"/>
    <cellStyle name="Normal 22 2 9" xfId="1912"/>
    <cellStyle name="Normal 22 20" xfId="484"/>
    <cellStyle name="Normal 22 21" xfId="512"/>
    <cellStyle name="Normal 22 22" xfId="540"/>
    <cellStyle name="Normal 22 23" xfId="568"/>
    <cellStyle name="Normal 22 24" xfId="596"/>
    <cellStyle name="Normal 22 25" xfId="624"/>
    <cellStyle name="Normal 22 26" xfId="652"/>
    <cellStyle name="Normal 22 27" xfId="680"/>
    <cellStyle name="Normal 22 28" xfId="708"/>
    <cellStyle name="Normal 22 29" xfId="736"/>
    <cellStyle name="Normal 22 3" xfId="80"/>
    <cellStyle name="Normal 22 3 10" xfId="2004"/>
    <cellStyle name="Normal 22 3 11" xfId="2074"/>
    <cellStyle name="Normal 22 3 2" xfId="1408"/>
    <cellStyle name="Normal 22 3 3" xfId="1489"/>
    <cellStyle name="Normal 22 3 4" xfId="1558"/>
    <cellStyle name="Normal 22 3 5" xfId="1636"/>
    <cellStyle name="Normal 22 3 6" xfId="1704"/>
    <cellStyle name="Normal 22 3 7" xfId="1787"/>
    <cellStyle name="Normal 22 3 8" xfId="1860"/>
    <cellStyle name="Normal 22 3 9" xfId="1934"/>
    <cellStyle name="Normal 22 30" xfId="764"/>
    <cellStyle name="Normal 22 31" xfId="792"/>
    <cellStyle name="Normal 22 32" xfId="820"/>
    <cellStyle name="Normal 22 33" xfId="848"/>
    <cellStyle name="Normal 22 34" xfId="876"/>
    <cellStyle name="Normal 22 35" xfId="903"/>
    <cellStyle name="Normal 22 36" xfId="931"/>
    <cellStyle name="Normal 22 37" xfId="959"/>
    <cellStyle name="Normal 22 38" xfId="987"/>
    <cellStyle name="Normal 22 39" xfId="1015"/>
    <cellStyle name="Normal 22 4" xfId="105"/>
    <cellStyle name="Normal 22 40" xfId="1120"/>
    <cellStyle name="Normal 22 41" xfId="1128"/>
    <cellStyle name="Normal 22 42" xfId="1144"/>
    <cellStyle name="Normal 22 43" xfId="1142"/>
    <cellStyle name="Normal 22 44" xfId="1155"/>
    <cellStyle name="Normal 22 45" xfId="1217"/>
    <cellStyle name="Normal 22 46" xfId="1276"/>
    <cellStyle name="Normal 22 47" xfId="1182"/>
    <cellStyle name="Normal 22 48" xfId="1268"/>
    <cellStyle name="Normal 22 49" xfId="1357"/>
    <cellStyle name="Normal 22 5" xfId="129"/>
    <cellStyle name="Normal 22 50" xfId="1436"/>
    <cellStyle name="Normal 22 51" xfId="1506"/>
    <cellStyle name="Normal 22 52" xfId="1584"/>
    <cellStyle name="Normal 22 53" xfId="1653"/>
    <cellStyle name="Normal 22 54" xfId="1735"/>
    <cellStyle name="Normal 22 55" xfId="1808"/>
    <cellStyle name="Normal 22 56" xfId="1881"/>
    <cellStyle name="Normal 22 57" xfId="1952"/>
    <cellStyle name="Normal 22 58" xfId="2023"/>
    <cellStyle name="Normal 22 6" xfId="154"/>
    <cellStyle name="Normal 22 7" xfId="95"/>
    <cellStyle name="Normal 22 8" xfId="146"/>
    <cellStyle name="Normal 22 9" xfId="176"/>
    <cellStyle name="Normal 23" xfId="21"/>
    <cellStyle name="Normal 23 10" xfId="270"/>
    <cellStyle name="Normal 23 11" xfId="298"/>
    <cellStyle name="Normal 23 12" xfId="326"/>
    <cellStyle name="Normal 23 13" xfId="354"/>
    <cellStyle name="Normal 23 14" xfId="382"/>
    <cellStyle name="Normal 23 15" xfId="410"/>
    <cellStyle name="Normal 23 16" xfId="438"/>
    <cellStyle name="Normal 23 17" xfId="466"/>
    <cellStyle name="Normal 23 18" xfId="494"/>
    <cellStyle name="Normal 23 19" xfId="522"/>
    <cellStyle name="Normal 23 2" xfId="54"/>
    <cellStyle name="Normal 23 2 10" xfId="1983"/>
    <cellStyle name="Normal 23 2 11" xfId="2053"/>
    <cellStyle name="Normal 23 2 2" xfId="1387"/>
    <cellStyle name="Normal 23 2 3" xfId="1468"/>
    <cellStyle name="Normal 23 2 4" xfId="1537"/>
    <cellStyle name="Normal 23 2 5" xfId="1615"/>
    <cellStyle name="Normal 23 2 6" xfId="1683"/>
    <cellStyle name="Normal 23 2 7" xfId="1766"/>
    <cellStyle name="Normal 23 2 8" xfId="1839"/>
    <cellStyle name="Normal 23 2 9" xfId="1913"/>
    <cellStyle name="Normal 23 20" xfId="550"/>
    <cellStyle name="Normal 23 21" xfId="578"/>
    <cellStyle name="Normal 23 22" xfId="606"/>
    <cellStyle name="Normal 23 23" xfId="634"/>
    <cellStyle name="Normal 23 24" xfId="662"/>
    <cellStyle name="Normal 23 25" xfId="690"/>
    <cellStyle name="Normal 23 26" xfId="718"/>
    <cellStyle name="Normal 23 27" xfId="746"/>
    <cellStyle name="Normal 23 28" xfId="774"/>
    <cellStyle name="Normal 23 29" xfId="802"/>
    <cellStyle name="Normal 23 3" xfId="81"/>
    <cellStyle name="Normal 23 3 10" xfId="2005"/>
    <cellStyle name="Normal 23 3 11" xfId="2075"/>
    <cellStyle name="Normal 23 3 2" xfId="1409"/>
    <cellStyle name="Normal 23 3 3" xfId="1490"/>
    <cellStyle name="Normal 23 3 4" xfId="1559"/>
    <cellStyle name="Normal 23 3 5" xfId="1637"/>
    <cellStyle name="Normal 23 3 6" xfId="1705"/>
    <cellStyle name="Normal 23 3 7" xfId="1788"/>
    <cellStyle name="Normal 23 3 8" xfId="1861"/>
    <cellStyle name="Normal 23 3 9" xfId="1935"/>
    <cellStyle name="Normal 23 30" xfId="830"/>
    <cellStyle name="Normal 23 31" xfId="858"/>
    <cellStyle name="Normal 23 32" xfId="885"/>
    <cellStyle name="Normal 23 33" xfId="913"/>
    <cellStyle name="Normal 23 34" xfId="941"/>
    <cellStyle name="Normal 23 35" xfId="969"/>
    <cellStyle name="Normal 23 36" xfId="997"/>
    <cellStyle name="Normal 23 37" xfId="1025"/>
    <cellStyle name="Normal 23 38" xfId="1053"/>
    <cellStyle name="Normal 23 39" xfId="1080"/>
    <cellStyle name="Normal 23 4" xfId="106"/>
    <cellStyle name="Normal 23 40" xfId="1139"/>
    <cellStyle name="Normal 23 41" xfId="1050"/>
    <cellStyle name="Normal 23 42" xfId="1164"/>
    <cellStyle name="Normal 23 43" xfId="1192"/>
    <cellStyle name="Normal 23 44" xfId="1219"/>
    <cellStyle name="Normal 23 45" xfId="1264"/>
    <cellStyle name="Normal 23 46" xfId="1271"/>
    <cellStyle name="Normal 23 47" xfId="1296"/>
    <cellStyle name="Normal 23 48" xfId="1317"/>
    <cellStyle name="Normal 23 49" xfId="1358"/>
    <cellStyle name="Normal 23 5" xfId="123"/>
    <cellStyle name="Normal 23 50" xfId="1437"/>
    <cellStyle name="Normal 23 51" xfId="1507"/>
    <cellStyle name="Normal 23 52" xfId="1585"/>
    <cellStyle name="Normal 23 53" xfId="1654"/>
    <cellStyle name="Normal 23 54" xfId="1736"/>
    <cellStyle name="Normal 23 55" xfId="1809"/>
    <cellStyle name="Normal 23 56" xfId="1882"/>
    <cellStyle name="Normal 23 57" xfId="1953"/>
    <cellStyle name="Normal 23 58" xfId="2024"/>
    <cellStyle name="Normal 23 6" xfId="156"/>
    <cellStyle name="Normal 23 7" xfId="186"/>
    <cellStyle name="Normal 23 8" xfId="214"/>
    <cellStyle name="Normal 23 9" xfId="242"/>
    <cellStyle name="Normal 24" xfId="22"/>
    <cellStyle name="Normal 24 10" xfId="224"/>
    <cellStyle name="Normal 24 11" xfId="252"/>
    <cellStyle name="Normal 24 12" xfId="280"/>
    <cellStyle name="Normal 24 13" xfId="308"/>
    <cellStyle name="Normal 24 14" xfId="336"/>
    <cellStyle name="Normal 24 15" xfId="364"/>
    <cellStyle name="Normal 24 16" xfId="392"/>
    <cellStyle name="Normal 24 17" xfId="420"/>
    <cellStyle name="Normal 24 18" xfId="448"/>
    <cellStyle name="Normal 24 19" xfId="476"/>
    <cellStyle name="Normal 24 2" xfId="55"/>
    <cellStyle name="Normal 24 2 10" xfId="1984"/>
    <cellStyle name="Normal 24 2 11" xfId="2054"/>
    <cellStyle name="Normal 24 2 2" xfId="1388"/>
    <cellStyle name="Normal 24 2 3" xfId="1469"/>
    <cellStyle name="Normal 24 2 4" xfId="1538"/>
    <cellStyle name="Normal 24 2 5" xfId="1616"/>
    <cellStyle name="Normal 24 2 6" xfId="1684"/>
    <cellStyle name="Normal 24 2 7" xfId="1767"/>
    <cellStyle name="Normal 24 2 8" xfId="1840"/>
    <cellStyle name="Normal 24 2 9" xfId="1914"/>
    <cellStyle name="Normal 24 20" xfId="504"/>
    <cellStyle name="Normal 24 21" xfId="532"/>
    <cellStyle name="Normal 24 22" xfId="560"/>
    <cellStyle name="Normal 24 23" xfId="588"/>
    <cellStyle name="Normal 24 24" xfId="616"/>
    <cellStyle name="Normal 24 25" xfId="644"/>
    <cellStyle name="Normal 24 26" xfId="672"/>
    <cellStyle name="Normal 24 27" xfId="700"/>
    <cellStyle name="Normal 24 28" xfId="728"/>
    <cellStyle name="Normal 24 29" xfId="756"/>
    <cellStyle name="Normal 24 3" xfId="82"/>
    <cellStyle name="Normal 24 3 10" xfId="2006"/>
    <cellStyle name="Normal 24 3 11" xfId="2076"/>
    <cellStyle name="Normal 24 3 2" xfId="1410"/>
    <cellStyle name="Normal 24 3 3" xfId="1491"/>
    <cellStyle name="Normal 24 3 4" xfId="1560"/>
    <cellStyle name="Normal 24 3 5" xfId="1638"/>
    <cellStyle name="Normal 24 3 6" xfId="1706"/>
    <cellStyle name="Normal 24 3 7" xfId="1789"/>
    <cellStyle name="Normal 24 3 8" xfId="1862"/>
    <cellStyle name="Normal 24 3 9" xfId="1936"/>
    <cellStyle name="Normal 24 30" xfId="784"/>
    <cellStyle name="Normal 24 31" xfId="812"/>
    <cellStyle name="Normal 24 32" xfId="840"/>
    <cellStyle name="Normal 24 33" xfId="868"/>
    <cellStyle name="Normal 24 34" xfId="895"/>
    <cellStyle name="Normal 24 35" xfId="923"/>
    <cellStyle name="Normal 24 36" xfId="951"/>
    <cellStyle name="Normal 24 37" xfId="979"/>
    <cellStyle name="Normal 24 38" xfId="1007"/>
    <cellStyle name="Normal 24 39" xfId="1035"/>
    <cellStyle name="Normal 24 4" xfId="107"/>
    <cellStyle name="Normal 24 40" xfId="1119"/>
    <cellStyle name="Normal 24 41" xfId="1131"/>
    <cellStyle name="Normal 24 42" xfId="1145"/>
    <cellStyle name="Normal 24 43" xfId="1121"/>
    <cellStyle name="Normal 24 44" xfId="1174"/>
    <cellStyle name="Normal 24 45" xfId="1240"/>
    <cellStyle name="Normal 24 46" xfId="1238"/>
    <cellStyle name="Normal 24 47" xfId="1281"/>
    <cellStyle name="Normal 24 48" xfId="1184"/>
    <cellStyle name="Normal 24 49" xfId="1359"/>
    <cellStyle name="Normal 24 5" xfId="122"/>
    <cellStyle name="Normal 24 50" xfId="1438"/>
    <cellStyle name="Normal 24 51" xfId="1508"/>
    <cellStyle name="Normal 24 52" xfId="1586"/>
    <cellStyle name="Normal 24 53" xfId="1655"/>
    <cellStyle name="Normal 24 54" xfId="1737"/>
    <cellStyle name="Normal 24 55" xfId="1810"/>
    <cellStyle name="Normal 24 56" xfId="1883"/>
    <cellStyle name="Normal 24 57" xfId="1954"/>
    <cellStyle name="Normal 24 58" xfId="2025"/>
    <cellStyle name="Normal 24 6" xfId="136"/>
    <cellStyle name="Normal 24 7" xfId="98"/>
    <cellStyle name="Normal 24 8" xfId="166"/>
    <cellStyle name="Normal 24 9" xfId="196"/>
    <cellStyle name="Normal 25" xfId="23"/>
    <cellStyle name="Normal 25 10" xfId="212"/>
    <cellStyle name="Normal 25 11" xfId="240"/>
    <cellStyle name="Normal 25 12" xfId="268"/>
    <cellStyle name="Normal 25 13" xfId="296"/>
    <cellStyle name="Normal 25 14" xfId="324"/>
    <cellStyle name="Normal 25 15" xfId="352"/>
    <cellStyle name="Normal 25 16" xfId="380"/>
    <cellStyle name="Normal 25 17" xfId="408"/>
    <cellStyle name="Normal 25 18" xfId="436"/>
    <cellStyle name="Normal 25 19" xfId="464"/>
    <cellStyle name="Normal 25 2" xfId="56"/>
    <cellStyle name="Normal 25 2 10" xfId="1985"/>
    <cellStyle name="Normal 25 2 11" xfId="2055"/>
    <cellStyle name="Normal 25 2 2" xfId="1389"/>
    <cellStyle name="Normal 25 2 3" xfId="1470"/>
    <cellStyle name="Normal 25 2 4" xfId="1539"/>
    <cellStyle name="Normal 25 2 5" xfId="1617"/>
    <cellStyle name="Normal 25 2 6" xfId="1685"/>
    <cellStyle name="Normal 25 2 7" xfId="1768"/>
    <cellStyle name="Normal 25 2 8" xfId="1841"/>
    <cellStyle name="Normal 25 2 9" xfId="1915"/>
    <cellStyle name="Normal 25 20" xfId="492"/>
    <cellStyle name="Normal 25 21" xfId="520"/>
    <cellStyle name="Normal 25 22" xfId="548"/>
    <cellStyle name="Normal 25 23" xfId="576"/>
    <cellStyle name="Normal 25 24" xfId="604"/>
    <cellStyle name="Normal 25 25" xfId="632"/>
    <cellStyle name="Normal 25 26" xfId="660"/>
    <cellStyle name="Normal 25 27" xfId="688"/>
    <cellStyle name="Normal 25 28" xfId="716"/>
    <cellStyle name="Normal 25 29" xfId="744"/>
    <cellStyle name="Normal 25 3" xfId="83"/>
    <cellStyle name="Normal 25 3 10" xfId="2007"/>
    <cellStyle name="Normal 25 3 11" xfId="2077"/>
    <cellStyle name="Normal 25 3 2" xfId="1411"/>
    <cellStyle name="Normal 25 3 3" xfId="1492"/>
    <cellStyle name="Normal 25 3 4" xfId="1561"/>
    <cellStyle name="Normal 25 3 5" xfId="1639"/>
    <cellStyle name="Normal 25 3 6" xfId="1707"/>
    <cellStyle name="Normal 25 3 7" xfId="1790"/>
    <cellStyle name="Normal 25 3 8" xfId="1863"/>
    <cellStyle name="Normal 25 3 9" xfId="1937"/>
    <cellStyle name="Normal 25 30" xfId="772"/>
    <cellStyle name="Normal 25 31" xfId="800"/>
    <cellStyle name="Normal 25 32" xfId="828"/>
    <cellStyle name="Normal 25 33" xfId="856"/>
    <cellStyle name="Normal 25 34" xfId="883"/>
    <cellStyle name="Normal 25 35" xfId="911"/>
    <cellStyle name="Normal 25 36" xfId="939"/>
    <cellStyle name="Normal 25 37" xfId="967"/>
    <cellStyle name="Normal 25 38" xfId="995"/>
    <cellStyle name="Normal 25 39" xfId="1023"/>
    <cellStyle name="Normal 25 4" xfId="108"/>
    <cellStyle name="Normal 25 40" xfId="1138"/>
    <cellStyle name="Normal 25 41" xfId="1108"/>
    <cellStyle name="Normal 25 42" xfId="1099"/>
    <cellStyle name="Normal 25 43" xfId="1103"/>
    <cellStyle name="Normal 25 44" xfId="1162"/>
    <cellStyle name="Normal 25 45" xfId="1263"/>
    <cellStyle name="Normal 25 46" xfId="1272"/>
    <cellStyle name="Normal 25 47" xfId="1280"/>
    <cellStyle name="Normal 25 48" xfId="1277"/>
    <cellStyle name="Normal 25 49" xfId="1360"/>
    <cellStyle name="Normal 25 5" xfId="124"/>
    <cellStyle name="Normal 25 50" xfId="1439"/>
    <cellStyle name="Normal 25 51" xfId="1509"/>
    <cellStyle name="Normal 25 52" xfId="1587"/>
    <cellStyle name="Normal 25 53" xfId="1656"/>
    <cellStyle name="Normal 25 54" xfId="1738"/>
    <cellStyle name="Normal 25 55" xfId="1811"/>
    <cellStyle name="Normal 25 56" xfId="1884"/>
    <cellStyle name="Normal 25 57" xfId="1955"/>
    <cellStyle name="Normal 25 58" xfId="2026"/>
    <cellStyle name="Normal 25 6" xfId="135"/>
    <cellStyle name="Normal 25 7" xfId="99"/>
    <cellStyle name="Normal 25 8" xfId="132"/>
    <cellStyle name="Normal 25 9" xfId="184"/>
    <cellStyle name="Normal 26" xfId="24"/>
    <cellStyle name="Normal 26 10" xfId="305"/>
    <cellStyle name="Normal 26 11" xfId="333"/>
    <cellStyle name="Normal 26 12" xfId="361"/>
    <cellStyle name="Normal 26 13" xfId="389"/>
    <cellStyle name="Normal 26 14" xfId="417"/>
    <cellStyle name="Normal 26 15" xfId="445"/>
    <cellStyle name="Normal 26 16" xfId="473"/>
    <cellStyle name="Normal 26 17" xfId="501"/>
    <cellStyle name="Normal 26 18" xfId="529"/>
    <cellStyle name="Normal 26 19" xfId="557"/>
    <cellStyle name="Normal 26 2" xfId="57"/>
    <cellStyle name="Normal 26 2 10" xfId="1986"/>
    <cellStyle name="Normal 26 2 11" xfId="2056"/>
    <cellStyle name="Normal 26 2 2" xfId="1390"/>
    <cellStyle name="Normal 26 2 3" xfId="1471"/>
    <cellStyle name="Normal 26 2 4" xfId="1540"/>
    <cellStyle name="Normal 26 2 5" xfId="1618"/>
    <cellStyle name="Normal 26 2 6" xfId="1686"/>
    <cellStyle name="Normal 26 2 7" xfId="1769"/>
    <cellStyle name="Normal 26 2 8" xfId="1842"/>
    <cellStyle name="Normal 26 2 9" xfId="1916"/>
    <cellStyle name="Normal 26 20" xfId="585"/>
    <cellStyle name="Normal 26 21" xfId="613"/>
    <cellStyle name="Normal 26 22" xfId="641"/>
    <cellStyle name="Normal 26 23" xfId="669"/>
    <cellStyle name="Normal 26 24" xfId="697"/>
    <cellStyle name="Normal 26 25" xfId="725"/>
    <cellStyle name="Normal 26 26" xfId="753"/>
    <cellStyle name="Normal 26 27" xfId="781"/>
    <cellStyle name="Normal 26 28" xfId="809"/>
    <cellStyle name="Normal 26 29" xfId="837"/>
    <cellStyle name="Normal 26 3" xfId="84"/>
    <cellStyle name="Normal 26 3 10" xfId="2008"/>
    <cellStyle name="Normal 26 3 11" xfId="2078"/>
    <cellStyle name="Normal 26 3 2" xfId="1412"/>
    <cellStyle name="Normal 26 3 3" xfId="1493"/>
    <cellStyle name="Normal 26 3 4" xfId="1562"/>
    <cellStyle name="Normal 26 3 5" xfId="1640"/>
    <cellStyle name="Normal 26 3 6" xfId="1708"/>
    <cellStyle name="Normal 26 3 7" xfId="1791"/>
    <cellStyle name="Normal 26 3 8" xfId="1864"/>
    <cellStyle name="Normal 26 3 9" xfId="1938"/>
    <cellStyle name="Normal 26 30" xfId="865"/>
    <cellStyle name="Normal 26 31" xfId="892"/>
    <cellStyle name="Normal 26 32" xfId="920"/>
    <cellStyle name="Normal 26 33" xfId="948"/>
    <cellStyle name="Normal 26 34" xfId="976"/>
    <cellStyle name="Normal 26 35" xfId="1004"/>
    <cellStyle name="Normal 26 36" xfId="1032"/>
    <cellStyle name="Normal 26 37" xfId="1060"/>
    <cellStyle name="Normal 26 38" xfId="1087"/>
    <cellStyle name="Normal 26 39" xfId="1113"/>
    <cellStyle name="Normal 26 4" xfId="109"/>
    <cellStyle name="Normal 26 40" xfId="1074"/>
    <cellStyle name="Normal 26 41" xfId="1171"/>
    <cellStyle name="Normal 26 42" xfId="1199"/>
    <cellStyle name="Normal 26 43" xfId="1226"/>
    <cellStyle name="Normal 26 44" xfId="1250"/>
    <cellStyle name="Normal 26 45" xfId="1189"/>
    <cellStyle name="Normal 26 46" xfId="1303"/>
    <cellStyle name="Normal 26 47" xfId="1324"/>
    <cellStyle name="Normal 26 48" xfId="1341"/>
    <cellStyle name="Normal 26 49" xfId="1361"/>
    <cellStyle name="Normal 26 5" xfId="163"/>
    <cellStyle name="Normal 26 50" xfId="1440"/>
    <cellStyle name="Normal 26 51" xfId="1510"/>
    <cellStyle name="Normal 26 52" xfId="1588"/>
    <cellStyle name="Normal 26 53" xfId="1657"/>
    <cellStyle name="Normal 26 54" xfId="1739"/>
    <cellStyle name="Normal 26 55" xfId="1812"/>
    <cellStyle name="Normal 26 56" xfId="1885"/>
    <cellStyle name="Normal 26 57" xfId="1956"/>
    <cellStyle name="Normal 26 58" xfId="2027"/>
    <cellStyle name="Normal 26 6" xfId="193"/>
    <cellStyle name="Normal 26 7" xfId="221"/>
    <cellStyle name="Normal 26 8" xfId="249"/>
    <cellStyle name="Normal 26 9" xfId="277"/>
    <cellStyle name="Normal 27" xfId="25"/>
    <cellStyle name="Normal 27 10" xfId="284"/>
    <cellStyle name="Normal 27 11" xfId="312"/>
    <cellStyle name="Normal 27 12" xfId="340"/>
    <cellStyle name="Normal 27 13" xfId="368"/>
    <cellStyle name="Normal 27 14" xfId="396"/>
    <cellStyle name="Normal 27 15" xfId="424"/>
    <cellStyle name="Normal 27 16" xfId="452"/>
    <cellStyle name="Normal 27 17" xfId="480"/>
    <cellStyle name="Normal 27 18" xfId="508"/>
    <cellStyle name="Normal 27 19" xfId="536"/>
    <cellStyle name="Normal 27 2" xfId="58"/>
    <cellStyle name="Normal 27 2 10" xfId="1987"/>
    <cellStyle name="Normal 27 2 11" xfId="2057"/>
    <cellStyle name="Normal 27 2 2" xfId="1391"/>
    <cellStyle name="Normal 27 2 3" xfId="1472"/>
    <cellStyle name="Normal 27 2 4" xfId="1541"/>
    <cellStyle name="Normal 27 2 5" xfId="1619"/>
    <cellStyle name="Normal 27 2 6" xfId="1687"/>
    <cellStyle name="Normal 27 2 7" xfId="1770"/>
    <cellStyle name="Normal 27 2 8" xfId="1843"/>
    <cellStyle name="Normal 27 2 9" xfId="1917"/>
    <cellStyle name="Normal 27 20" xfId="564"/>
    <cellStyle name="Normal 27 21" xfId="592"/>
    <cellStyle name="Normal 27 22" xfId="620"/>
    <cellStyle name="Normal 27 23" xfId="648"/>
    <cellStyle name="Normal 27 24" xfId="676"/>
    <cellStyle name="Normal 27 25" xfId="704"/>
    <cellStyle name="Normal 27 26" xfId="732"/>
    <cellStyle name="Normal 27 27" xfId="760"/>
    <cellStyle name="Normal 27 28" xfId="788"/>
    <cellStyle name="Normal 27 29" xfId="816"/>
    <cellStyle name="Normal 27 3" xfId="85"/>
    <cellStyle name="Normal 27 3 10" xfId="2009"/>
    <cellStyle name="Normal 27 3 11" xfId="2079"/>
    <cellStyle name="Normal 27 3 2" xfId="1413"/>
    <cellStyle name="Normal 27 3 3" xfId="1494"/>
    <cellStyle name="Normal 27 3 4" xfId="1563"/>
    <cellStyle name="Normal 27 3 5" xfId="1641"/>
    <cellStyle name="Normal 27 3 6" xfId="1709"/>
    <cellStyle name="Normal 27 3 7" xfId="1792"/>
    <cellStyle name="Normal 27 3 8" xfId="1865"/>
    <cellStyle name="Normal 27 3 9" xfId="1939"/>
    <cellStyle name="Normal 27 30" xfId="844"/>
    <cellStyle name="Normal 27 31" xfId="872"/>
    <cellStyle name="Normal 27 32" xfId="899"/>
    <cellStyle name="Normal 27 33" xfId="927"/>
    <cellStyle name="Normal 27 34" xfId="955"/>
    <cellStyle name="Normal 27 35" xfId="983"/>
    <cellStyle name="Normal 27 36" xfId="1011"/>
    <cellStyle name="Normal 27 37" xfId="1039"/>
    <cellStyle name="Normal 27 38" xfId="1067"/>
    <cellStyle name="Normal 27 39" xfId="1094"/>
    <cellStyle name="Normal 27 4" xfId="110"/>
    <cellStyle name="Normal 27 40" xfId="1137"/>
    <cellStyle name="Normal 27 41" xfId="1151"/>
    <cellStyle name="Normal 27 42" xfId="1178"/>
    <cellStyle name="Normal 27 43" xfId="1206"/>
    <cellStyle name="Normal 27 44" xfId="1233"/>
    <cellStyle name="Normal 27 45" xfId="1245"/>
    <cellStyle name="Normal 27 46" xfId="1287"/>
    <cellStyle name="Normal 27 47" xfId="1309"/>
    <cellStyle name="Normal 27 48" xfId="1330"/>
    <cellStyle name="Normal 27 49" xfId="1362"/>
    <cellStyle name="Normal 27 5" xfId="142"/>
    <cellStyle name="Normal 27 50" xfId="1441"/>
    <cellStyle name="Normal 27 51" xfId="1511"/>
    <cellStyle name="Normal 27 52" xfId="1589"/>
    <cellStyle name="Normal 27 53" xfId="1658"/>
    <cellStyle name="Normal 27 54" xfId="1740"/>
    <cellStyle name="Normal 27 55" xfId="1813"/>
    <cellStyle name="Normal 27 56" xfId="1886"/>
    <cellStyle name="Normal 27 57" xfId="1957"/>
    <cellStyle name="Normal 27 58" xfId="2028"/>
    <cellStyle name="Normal 27 6" xfId="172"/>
    <cellStyle name="Normal 27 7" xfId="200"/>
    <cellStyle name="Normal 27 8" xfId="228"/>
    <cellStyle name="Normal 27 9" xfId="256"/>
    <cellStyle name="Normal 28" xfId="26"/>
    <cellStyle name="Normal 28 10" xfId="304"/>
    <cellStyle name="Normal 28 11" xfId="332"/>
    <cellStyle name="Normal 28 12" xfId="360"/>
    <cellStyle name="Normal 28 13" xfId="388"/>
    <cellStyle name="Normal 28 14" xfId="416"/>
    <cellStyle name="Normal 28 15" xfId="444"/>
    <cellStyle name="Normal 28 16" xfId="472"/>
    <cellStyle name="Normal 28 17" xfId="500"/>
    <cellStyle name="Normal 28 18" xfId="528"/>
    <cellStyle name="Normal 28 19" xfId="556"/>
    <cellStyle name="Normal 28 2" xfId="59"/>
    <cellStyle name="Normal 28 2 10" xfId="1988"/>
    <cellStyle name="Normal 28 2 11" xfId="2058"/>
    <cellStyle name="Normal 28 2 2" xfId="1392"/>
    <cellStyle name="Normal 28 2 3" xfId="1473"/>
    <cellStyle name="Normal 28 2 4" xfId="1542"/>
    <cellStyle name="Normal 28 2 5" xfId="1620"/>
    <cellStyle name="Normal 28 2 6" xfId="1688"/>
    <cellStyle name="Normal 28 2 7" xfId="1771"/>
    <cellStyle name="Normal 28 2 8" xfId="1844"/>
    <cellStyle name="Normal 28 2 9" xfId="1918"/>
    <cellStyle name="Normal 28 20" xfId="584"/>
    <cellStyle name="Normal 28 21" xfId="612"/>
    <cellStyle name="Normal 28 22" xfId="640"/>
    <cellStyle name="Normal 28 23" xfId="668"/>
    <cellStyle name="Normal 28 24" xfId="696"/>
    <cellStyle name="Normal 28 25" xfId="724"/>
    <cellStyle name="Normal 28 26" xfId="752"/>
    <cellStyle name="Normal 28 27" xfId="780"/>
    <cellStyle name="Normal 28 28" xfId="808"/>
    <cellStyle name="Normal 28 29" xfId="836"/>
    <cellStyle name="Normal 28 3" xfId="86"/>
    <cellStyle name="Normal 28 3 10" xfId="2010"/>
    <cellStyle name="Normal 28 3 11" xfId="2080"/>
    <cellStyle name="Normal 28 3 2" xfId="1414"/>
    <cellStyle name="Normal 28 3 3" xfId="1495"/>
    <cellStyle name="Normal 28 3 4" xfId="1564"/>
    <cellStyle name="Normal 28 3 5" xfId="1642"/>
    <cellStyle name="Normal 28 3 6" xfId="1710"/>
    <cellStyle name="Normal 28 3 7" xfId="1793"/>
    <cellStyle name="Normal 28 3 8" xfId="1866"/>
    <cellStyle name="Normal 28 3 9" xfId="1940"/>
    <cellStyle name="Normal 28 30" xfId="864"/>
    <cellStyle name="Normal 28 31" xfId="891"/>
    <cellStyle name="Normal 28 32" xfId="919"/>
    <cellStyle name="Normal 28 33" xfId="947"/>
    <cellStyle name="Normal 28 34" xfId="975"/>
    <cellStyle name="Normal 28 35" xfId="1003"/>
    <cellStyle name="Normal 28 36" xfId="1031"/>
    <cellStyle name="Normal 28 37" xfId="1059"/>
    <cellStyle name="Normal 28 38" xfId="1086"/>
    <cellStyle name="Normal 28 39" xfId="1112"/>
    <cellStyle name="Normal 28 4" xfId="111"/>
    <cellStyle name="Normal 28 40" xfId="965"/>
    <cellStyle name="Normal 28 41" xfId="1170"/>
    <cellStyle name="Normal 28 42" xfId="1198"/>
    <cellStyle name="Normal 28 43" xfId="1225"/>
    <cellStyle name="Normal 28 44" xfId="1249"/>
    <cellStyle name="Normal 28 45" xfId="1210"/>
    <cellStyle name="Normal 28 46" xfId="1302"/>
    <cellStyle name="Normal 28 47" xfId="1323"/>
    <cellStyle name="Normal 28 48" xfId="1340"/>
    <cellStyle name="Normal 28 49" xfId="1363"/>
    <cellStyle name="Normal 28 5" xfId="162"/>
    <cellStyle name="Normal 28 50" xfId="1442"/>
    <cellStyle name="Normal 28 51" xfId="1512"/>
    <cellStyle name="Normal 28 52" xfId="1590"/>
    <cellStyle name="Normal 28 53" xfId="1659"/>
    <cellStyle name="Normal 28 54" xfId="1741"/>
    <cellStyle name="Normal 28 55" xfId="1814"/>
    <cellStyle name="Normal 28 56" xfId="1887"/>
    <cellStyle name="Normal 28 57" xfId="1958"/>
    <cellStyle name="Normal 28 58" xfId="2029"/>
    <cellStyle name="Normal 28 6" xfId="192"/>
    <cellStyle name="Normal 28 7" xfId="220"/>
    <cellStyle name="Normal 28 8" xfId="248"/>
    <cellStyle name="Normal 28 9" xfId="276"/>
    <cellStyle name="Normal 29" xfId="27"/>
    <cellStyle name="Normal 29 10" xfId="283"/>
    <cellStyle name="Normal 29 11" xfId="311"/>
    <cellStyle name="Normal 29 12" xfId="339"/>
    <cellStyle name="Normal 29 13" xfId="367"/>
    <cellStyle name="Normal 29 14" xfId="395"/>
    <cellStyle name="Normal 29 15" xfId="423"/>
    <cellStyle name="Normal 29 16" xfId="451"/>
    <cellStyle name="Normal 29 17" xfId="479"/>
    <cellStyle name="Normal 29 18" xfId="507"/>
    <cellStyle name="Normal 29 19" xfId="535"/>
    <cellStyle name="Normal 29 2" xfId="60"/>
    <cellStyle name="Normal 29 2 10" xfId="1989"/>
    <cellStyle name="Normal 29 2 11" xfId="2059"/>
    <cellStyle name="Normal 29 2 2" xfId="1393"/>
    <cellStyle name="Normal 29 2 3" xfId="1474"/>
    <cellStyle name="Normal 29 2 4" xfId="1543"/>
    <cellStyle name="Normal 29 2 5" xfId="1621"/>
    <cellStyle name="Normal 29 2 6" xfId="1689"/>
    <cellStyle name="Normal 29 2 7" xfId="1772"/>
    <cellStyle name="Normal 29 2 8" xfId="1845"/>
    <cellStyle name="Normal 29 2 9" xfId="1919"/>
    <cellStyle name="Normal 29 20" xfId="563"/>
    <cellStyle name="Normal 29 21" xfId="591"/>
    <cellStyle name="Normal 29 22" xfId="619"/>
    <cellStyle name="Normal 29 23" xfId="647"/>
    <cellStyle name="Normal 29 24" xfId="675"/>
    <cellStyle name="Normal 29 25" xfId="703"/>
    <cellStyle name="Normal 29 26" xfId="731"/>
    <cellStyle name="Normal 29 27" xfId="759"/>
    <cellStyle name="Normal 29 28" xfId="787"/>
    <cellStyle name="Normal 29 29" xfId="815"/>
    <cellStyle name="Normal 29 3" xfId="87"/>
    <cellStyle name="Normal 29 3 10" xfId="2011"/>
    <cellStyle name="Normal 29 3 11" xfId="2081"/>
    <cellStyle name="Normal 29 3 2" xfId="1415"/>
    <cellStyle name="Normal 29 3 3" xfId="1496"/>
    <cellStyle name="Normal 29 3 4" xfId="1565"/>
    <cellStyle name="Normal 29 3 5" xfId="1643"/>
    <cellStyle name="Normal 29 3 6" xfId="1711"/>
    <cellStyle name="Normal 29 3 7" xfId="1794"/>
    <cellStyle name="Normal 29 3 8" xfId="1867"/>
    <cellStyle name="Normal 29 3 9" xfId="1941"/>
    <cellStyle name="Normal 29 30" xfId="843"/>
    <cellStyle name="Normal 29 31" xfId="871"/>
    <cellStyle name="Normal 29 32" xfId="898"/>
    <cellStyle name="Normal 29 33" xfId="926"/>
    <cellStyle name="Normal 29 34" xfId="954"/>
    <cellStyle name="Normal 29 35" xfId="982"/>
    <cellStyle name="Normal 29 36" xfId="1010"/>
    <cellStyle name="Normal 29 37" xfId="1038"/>
    <cellStyle name="Normal 29 38" xfId="1066"/>
    <cellStyle name="Normal 29 39" xfId="1093"/>
    <cellStyle name="Normal 29 4" xfId="112"/>
    <cellStyle name="Normal 29 40" xfId="1136"/>
    <cellStyle name="Normal 29 41" xfId="1150"/>
    <cellStyle name="Normal 29 42" xfId="1177"/>
    <cellStyle name="Normal 29 43" xfId="1205"/>
    <cellStyle name="Normal 29 44" xfId="1232"/>
    <cellStyle name="Normal 29 45" xfId="1262"/>
    <cellStyle name="Normal 29 46" xfId="1286"/>
    <cellStyle name="Normal 29 47" xfId="1308"/>
    <cellStyle name="Normal 29 48" xfId="1329"/>
    <cellStyle name="Normal 29 49" xfId="1364"/>
    <cellStyle name="Normal 29 5" xfId="141"/>
    <cellStyle name="Normal 29 50" xfId="1443"/>
    <cellStyle name="Normal 29 51" xfId="1513"/>
    <cellStyle name="Normal 29 52" xfId="1591"/>
    <cellStyle name="Normal 29 53" xfId="1660"/>
    <cellStyle name="Normal 29 54" xfId="1742"/>
    <cellStyle name="Normal 29 55" xfId="1815"/>
    <cellStyle name="Normal 29 56" xfId="1888"/>
    <cellStyle name="Normal 29 57" xfId="1959"/>
    <cellStyle name="Normal 29 58" xfId="2030"/>
    <cellStyle name="Normal 29 6" xfId="171"/>
    <cellStyle name="Normal 29 7" xfId="199"/>
    <cellStyle name="Normal 29 8" xfId="227"/>
    <cellStyle name="Normal 29 9" xfId="255"/>
    <cellStyle name="Normal 3" xfId="4"/>
    <cellStyle name="Normal 3 10" xfId="241"/>
    <cellStyle name="Normal 3 11" xfId="269"/>
    <cellStyle name="Normal 3 12" xfId="297"/>
    <cellStyle name="Normal 3 13" xfId="325"/>
    <cellStyle name="Normal 3 14" xfId="353"/>
    <cellStyle name="Normal 3 15" xfId="381"/>
    <cellStyle name="Normal 3 16" xfId="409"/>
    <cellStyle name="Normal 3 17" xfId="437"/>
    <cellStyle name="Normal 3 18" xfId="465"/>
    <cellStyle name="Normal 3 19" xfId="493"/>
    <cellStyle name="Normal 3 2" xfId="5"/>
    <cellStyle name="Normal 3 2 10" xfId="293"/>
    <cellStyle name="Normal 3 2 11" xfId="321"/>
    <cellStyle name="Normal 3 2 12" xfId="349"/>
    <cellStyle name="Normal 3 2 13" xfId="377"/>
    <cellStyle name="Normal 3 2 14" xfId="405"/>
    <cellStyle name="Normal 3 2 15" xfId="433"/>
    <cellStyle name="Normal 3 2 16" xfId="461"/>
    <cellStyle name="Normal 3 2 17" xfId="489"/>
    <cellStyle name="Normal 3 2 18" xfId="517"/>
    <cellStyle name="Normal 3 2 19" xfId="545"/>
    <cellStyle name="Normal 3 2 2" xfId="38"/>
    <cellStyle name="Normal 3 2 2 10" xfId="1970"/>
    <cellStyle name="Normal 3 2 2 11" xfId="2040"/>
    <cellStyle name="Normal 3 2 2 2" xfId="1374"/>
    <cellStyle name="Normal 3 2 2 3" xfId="1455"/>
    <cellStyle name="Normal 3 2 2 4" xfId="1524"/>
    <cellStyle name="Normal 3 2 2 5" xfId="1602"/>
    <cellStyle name="Normal 3 2 2 6" xfId="1670"/>
    <cellStyle name="Normal 3 2 2 7" xfId="1753"/>
    <cellStyle name="Normal 3 2 2 8" xfId="1826"/>
    <cellStyle name="Normal 3 2 2 9" xfId="1900"/>
    <cellStyle name="Normal 3 2 20" xfId="573"/>
    <cellStyle name="Normal 3 2 21" xfId="601"/>
    <cellStyle name="Normal 3 2 22" xfId="629"/>
    <cellStyle name="Normal 3 2 23" xfId="657"/>
    <cellStyle name="Normal 3 2 24" xfId="685"/>
    <cellStyle name="Normal 3 2 25" xfId="713"/>
    <cellStyle name="Normal 3 2 26" xfId="741"/>
    <cellStyle name="Normal 3 2 27" xfId="769"/>
    <cellStyle name="Normal 3 2 28" xfId="797"/>
    <cellStyle name="Normal 3 2 29" xfId="825"/>
    <cellStyle name="Normal 3 2 3" xfId="34"/>
    <cellStyle name="Normal 3 2 3 10" xfId="1968"/>
    <cellStyle name="Normal 3 2 3 11" xfId="2038"/>
    <cellStyle name="Normal 3 2 3 2" xfId="1372"/>
    <cellStyle name="Normal 3 2 3 3" xfId="1453"/>
    <cellStyle name="Normal 3 2 3 4" xfId="1522"/>
    <cellStyle name="Normal 3 2 3 5" xfId="1600"/>
    <cellStyle name="Normal 3 2 3 6" xfId="1668"/>
    <cellStyle name="Normal 3 2 3 7" xfId="1751"/>
    <cellStyle name="Normal 3 2 3 8" xfId="1824"/>
    <cellStyle name="Normal 3 2 3 9" xfId="1898"/>
    <cellStyle name="Normal 3 2 30" xfId="853"/>
    <cellStyle name="Normal 3 2 31" xfId="880"/>
    <cellStyle name="Normal 3 2 32" xfId="908"/>
    <cellStyle name="Normal 3 2 33" xfId="936"/>
    <cellStyle name="Normal 3 2 34" xfId="964"/>
    <cellStyle name="Normal 3 2 35" xfId="992"/>
    <cellStyle name="Normal 3 2 36" xfId="1020"/>
    <cellStyle name="Normal 3 2 37" xfId="1048"/>
    <cellStyle name="Normal 3 2 38" xfId="1075"/>
    <cellStyle name="Normal 3 2 39" xfId="1100"/>
    <cellStyle name="Normal 3 2 4" xfId="73"/>
    <cellStyle name="Normal 3 2 40" xfId="1124"/>
    <cellStyle name="Normal 3 2 41" xfId="1160"/>
    <cellStyle name="Normal 3 2 42" xfId="1187"/>
    <cellStyle name="Normal 3 2 43" xfId="1215"/>
    <cellStyle name="Normal 3 2 44" xfId="1239"/>
    <cellStyle name="Normal 3 2 45" xfId="1190"/>
    <cellStyle name="Normal 3 2 46" xfId="1294"/>
    <cellStyle name="Normal 3 2 47" xfId="1315"/>
    <cellStyle name="Normal 3 2 48" xfId="1335"/>
    <cellStyle name="Normal 3 2 49" xfId="1347"/>
    <cellStyle name="Normal 3 2 5" xfId="151"/>
    <cellStyle name="Normal 3 2 50" xfId="1424"/>
    <cellStyle name="Normal 3 2 51" xfId="1431"/>
    <cellStyle name="Normal 3 2 52" xfId="1572"/>
    <cellStyle name="Normal 3 2 53" xfId="1579"/>
    <cellStyle name="Normal 3 2 54" xfId="1721"/>
    <cellStyle name="Normal 3 2 55" xfId="1730"/>
    <cellStyle name="Normal 3 2 56" xfId="1803"/>
    <cellStyle name="Normal 3 2 57" xfId="1876"/>
    <cellStyle name="Normal 3 2 58" xfId="1873"/>
    <cellStyle name="Normal 3 2 6" xfId="181"/>
    <cellStyle name="Normal 3 2 7" xfId="209"/>
    <cellStyle name="Normal 3 2 8" xfId="237"/>
    <cellStyle name="Normal 3 2 9" xfId="265"/>
    <cellStyle name="Normal 3 20" xfId="521"/>
    <cellStyle name="Normal 3 21" xfId="549"/>
    <cellStyle name="Normal 3 22" xfId="577"/>
    <cellStyle name="Normal 3 23" xfId="605"/>
    <cellStyle name="Normal 3 24" xfId="633"/>
    <cellStyle name="Normal 3 25" xfId="661"/>
    <cellStyle name="Normal 3 26" xfId="689"/>
    <cellStyle name="Normal 3 27" xfId="717"/>
    <cellStyle name="Normal 3 28" xfId="745"/>
    <cellStyle name="Normal 3 29" xfId="773"/>
    <cellStyle name="Normal 3 3" xfId="37"/>
    <cellStyle name="Normal 3 3 10" xfId="1969"/>
    <cellStyle name="Normal 3 3 11" xfId="2039"/>
    <cellStyle name="Normal 3 3 2" xfId="1373"/>
    <cellStyle name="Normal 3 3 3" xfId="1454"/>
    <cellStyle name="Normal 3 3 4" xfId="1523"/>
    <cellStyle name="Normal 3 3 5" xfId="1601"/>
    <cellStyle name="Normal 3 3 6" xfId="1669"/>
    <cellStyle name="Normal 3 3 7" xfId="1752"/>
    <cellStyle name="Normal 3 3 8" xfId="1825"/>
    <cellStyle name="Normal 3 3 9" xfId="1899"/>
    <cellStyle name="Normal 3 30" xfId="801"/>
    <cellStyle name="Normal 3 31" xfId="829"/>
    <cellStyle name="Normal 3 32" xfId="857"/>
    <cellStyle name="Normal 3 33" xfId="884"/>
    <cellStyle name="Normal 3 34" xfId="912"/>
    <cellStyle name="Normal 3 35" xfId="940"/>
    <cellStyle name="Normal 3 36" xfId="968"/>
    <cellStyle name="Normal 3 37" xfId="996"/>
    <cellStyle name="Normal 3 38" xfId="1024"/>
    <cellStyle name="Normal 3 39" xfId="1052"/>
    <cellStyle name="Normal 3 4" xfId="46"/>
    <cellStyle name="Normal 3 4 10" xfId="1976"/>
    <cellStyle name="Normal 3 4 11" xfId="2046"/>
    <cellStyle name="Normal 3 4 2" xfId="1380"/>
    <cellStyle name="Normal 3 4 3" xfId="1461"/>
    <cellStyle name="Normal 3 4 4" xfId="1530"/>
    <cellStyle name="Normal 3 4 5" xfId="1608"/>
    <cellStyle name="Normal 3 4 6" xfId="1676"/>
    <cellStyle name="Normal 3 4 7" xfId="1759"/>
    <cellStyle name="Normal 3 4 8" xfId="1832"/>
    <cellStyle name="Normal 3 4 9" xfId="1906"/>
    <cellStyle name="Normal 3 40" xfId="1079"/>
    <cellStyle name="Normal 3 41" xfId="1143"/>
    <cellStyle name="Normal 3 42" xfId="1102"/>
    <cellStyle name="Normal 3 43" xfId="1163"/>
    <cellStyle name="Normal 3 44" xfId="1191"/>
    <cellStyle name="Normal 3 45" xfId="1218"/>
    <cellStyle name="Normal 3 46" xfId="1202"/>
    <cellStyle name="Normal 3 47" xfId="1273"/>
    <cellStyle name="Normal 3 48" xfId="1295"/>
    <cellStyle name="Normal 3 49" xfId="1316"/>
    <cellStyle name="Normal 3 5" xfId="74"/>
    <cellStyle name="Normal 3 50" xfId="1346"/>
    <cellStyle name="Normal 3 51" xfId="1423"/>
    <cellStyle name="Normal 3 52" xfId="1422"/>
    <cellStyle name="Normal 3 53" xfId="1571"/>
    <cellStyle name="Normal 3 54" xfId="1450"/>
    <cellStyle name="Normal 3 55" xfId="1720"/>
    <cellStyle name="Normal 3 56" xfId="1718"/>
    <cellStyle name="Normal 3 57" xfId="1726"/>
    <cellStyle name="Normal 3 58" xfId="1719"/>
    <cellStyle name="Normal 3 59" xfId="1947"/>
    <cellStyle name="Normal 3 6" xfId="126"/>
    <cellStyle name="Normal 3 7" xfId="155"/>
    <cellStyle name="Normal 3 8" xfId="185"/>
    <cellStyle name="Normal 3 9" xfId="213"/>
    <cellStyle name="Normal 30" xfId="28"/>
    <cellStyle name="Normal 30 10" xfId="303"/>
    <cellStyle name="Normal 30 11" xfId="331"/>
    <cellStyle name="Normal 30 12" xfId="359"/>
    <cellStyle name="Normal 30 13" xfId="387"/>
    <cellStyle name="Normal 30 14" xfId="415"/>
    <cellStyle name="Normal 30 15" xfId="443"/>
    <cellStyle name="Normal 30 16" xfId="471"/>
    <cellStyle name="Normal 30 17" xfId="499"/>
    <cellStyle name="Normal 30 18" xfId="527"/>
    <cellStyle name="Normal 30 19" xfId="555"/>
    <cellStyle name="Normal 30 2" xfId="61"/>
    <cellStyle name="Normal 30 2 10" xfId="1990"/>
    <cellStyle name="Normal 30 2 11" xfId="2060"/>
    <cellStyle name="Normal 30 2 2" xfId="1394"/>
    <cellStyle name="Normal 30 2 3" xfId="1475"/>
    <cellStyle name="Normal 30 2 4" xfId="1544"/>
    <cellStyle name="Normal 30 2 5" xfId="1622"/>
    <cellStyle name="Normal 30 2 6" xfId="1690"/>
    <cellStyle name="Normal 30 2 7" xfId="1773"/>
    <cellStyle name="Normal 30 2 8" xfId="1846"/>
    <cellStyle name="Normal 30 2 9" xfId="1920"/>
    <cellStyle name="Normal 30 20" xfId="583"/>
    <cellStyle name="Normal 30 21" xfId="611"/>
    <cellStyle name="Normal 30 22" xfId="639"/>
    <cellStyle name="Normal 30 23" xfId="667"/>
    <cellStyle name="Normal 30 24" xfId="695"/>
    <cellStyle name="Normal 30 25" xfId="723"/>
    <cellStyle name="Normal 30 26" xfId="751"/>
    <cellStyle name="Normal 30 27" xfId="779"/>
    <cellStyle name="Normal 30 28" xfId="807"/>
    <cellStyle name="Normal 30 29" xfId="835"/>
    <cellStyle name="Normal 30 3" xfId="88"/>
    <cellStyle name="Normal 30 3 10" xfId="2012"/>
    <cellStyle name="Normal 30 3 11" xfId="2082"/>
    <cellStyle name="Normal 30 3 2" xfId="1416"/>
    <cellStyle name="Normal 30 3 3" xfId="1497"/>
    <cellStyle name="Normal 30 3 4" xfId="1566"/>
    <cellStyle name="Normal 30 3 5" xfId="1644"/>
    <cellStyle name="Normal 30 3 6" xfId="1712"/>
    <cellStyle name="Normal 30 3 7" xfId="1795"/>
    <cellStyle name="Normal 30 3 8" xfId="1868"/>
    <cellStyle name="Normal 30 3 9" xfId="1942"/>
    <cellStyle name="Normal 30 30" xfId="863"/>
    <cellStyle name="Normal 30 31" xfId="890"/>
    <cellStyle name="Normal 30 32" xfId="918"/>
    <cellStyle name="Normal 30 33" xfId="946"/>
    <cellStyle name="Normal 30 34" xfId="974"/>
    <cellStyle name="Normal 30 35" xfId="1002"/>
    <cellStyle name="Normal 30 36" xfId="1030"/>
    <cellStyle name="Normal 30 37" xfId="1058"/>
    <cellStyle name="Normal 30 38" xfId="1085"/>
    <cellStyle name="Normal 30 39" xfId="1111"/>
    <cellStyle name="Normal 30 4" xfId="113"/>
    <cellStyle name="Normal 30 40" xfId="1045"/>
    <cellStyle name="Normal 30 41" xfId="1169"/>
    <cellStyle name="Normal 30 42" xfId="1197"/>
    <cellStyle name="Normal 30 43" xfId="1224"/>
    <cellStyle name="Normal 30 44" xfId="1248"/>
    <cellStyle name="Normal 30 45" xfId="1241"/>
    <cellStyle name="Normal 30 46" xfId="1301"/>
    <cellStyle name="Normal 30 47" xfId="1322"/>
    <cellStyle name="Normal 30 48" xfId="1339"/>
    <cellStyle name="Normal 30 49" xfId="1365"/>
    <cellStyle name="Normal 30 5" xfId="161"/>
    <cellStyle name="Normal 30 50" xfId="1444"/>
    <cellStyle name="Normal 30 51" xfId="1514"/>
    <cellStyle name="Normal 30 52" xfId="1592"/>
    <cellStyle name="Normal 30 53" xfId="1661"/>
    <cellStyle name="Normal 30 54" xfId="1743"/>
    <cellStyle name="Normal 30 55" xfId="1816"/>
    <cellStyle name="Normal 30 56" xfId="1889"/>
    <cellStyle name="Normal 30 57" xfId="1960"/>
    <cellStyle name="Normal 30 58" xfId="2031"/>
    <cellStyle name="Normal 30 6" xfId="191"/>
    <cellStyle name="Normal 30 7" xfId="219"/>
    <cellStyle name="Normal 30 8" xfId="247"/>
    <cellStyle name="Normal 30 9" xfId="275"/>
    <cellStyle name="Normal 31" xfId="29"/>
    <cellStyle name="Normal 31 10" xfId="236"/>
    <cellStyle name="Normal 31 11" xfId="264"/>
    <cellStyle name="Normal 31 12" xfId="292"/>
    <cellStyle name="Normal 31 13" xfId="320"/>
    <cellStyle name="Normal 31 14" xfId="348"/>
    <cellStyle name="Normal 31 15" xfId="376"/>
    <cellStyle name="Normal 31 16" xfId="404"/>
    <cellStyle name="Normal 31 17" xfId="432"/>
    <cellStyle name="Normal 31 18" xfId="460"/>
    <cellStyle name="Normal 31 19" xfId="488"/>
    <cellStyle name="Normal 31 2" xfId="62"/>
    <cellStyle name="Normal 31 2 10" xfId="1991"/>
    <cellStyle name="Normal 31 2 11" xfId="2061"/>
    <cellStyle name="Normal 31 2 2" xfId="1395"/>
    <cellStyle name="Normal 31 2 3" xfId="1476"/>
    <cellStyle name="Normal 31 2 4" xfId="1545"/>
    <cellStyle name="Normal 31 2 5" xfId="1623"/>
    <cellStyle name="Normal 31 2 6" xfId="1691"/>
    <cellStyle name="Normal 31 2 7" xfId="1774"/>
    <cellStyle name="Normal 31 2 8" xfId="1847"/>
    <cellStyle name="Normal 31 2 9" xfId="1921"/>
    <cellStyle name="Normal 31 20" xfId="516"/>
    <cellStyle name="Normal 31 21" xfId="544"/>
    <cellStyle name="Normal 31 22" xfId="572"/>
    <cellStyle name="Normal 31 23" xfId="600"/>
    <cellStyle name="Normal 31 24" xfId="628"/>
    <cellStyle name="Normal 31 25" xfId="656"/>
    <cellStyle name="Normal 31 26" xfId="684"/>
    <cellStyle name="Normal 31 27" xfId="712"/>
    <cellStyle name="Normal 31 28" xfId="740"/>
    <cellStyle name="Normal 31 29" xfId="768"/>
    <cellStyle name="Normal 31 3" xfId="89"/>
    <cellStyle name="Normal 31 3 10" xfId="2013"/>
    <cellStyle name="Normal 31 3 11" xfId="2083"/>
    <cellStyle name="Normal 31 3 2" xfId="1417"/>
    <cellStyle name="Normal 31 3 3" xfId="1498"/>
    <cellStyle name="Normal 31 3 4" xfId="1567"/>
    <cellStyle name="Normal 31 3 5" xfId="1645"/>
    <cellStyle name="Normal 31 3 6" xfId="1713"/>
    <cellStyle name="Normal 31 3 7" xfId="1796"/>
    <cellStyle name="Normal 31 3 8" xfId="1869"/>
    <cellStyle name="Normal 31 3 9" xfId="1943"/>
    <cellStyle name="Normal 31 30" xfId="796"/>
    <cellStyle name="Normal 31 31" xfId="824"/>
    <cellStyle name="Normal 31 32" xfId="852"/>
    <cellStyle name="Normal 31 33" xfId="879"/>
    <cellStyle name="Normal 31 34" xfId="907"/>
    <cellStyle name="Normal 31 35" xfId="935"/>
    <cellStyle name="Normal 31 36" xfId="963"/>
    <cellStyle name="Normal 31 37" xfId="991"/>
    <cellStyle name="Normal 31 38" xfId="1019"/>
    <cellStyle name="Normal 31 39" xfId="1047"/>
    <cellStyle name="Normal 31 4" xfId="114"/>
    <cellStyle name="Normal 31 40" xfId="1135"/>
    <cellStyle name="Normal 31 41" xfId="1149"/>
    <cellStyle name="Normal 31 42" xfId="1125"/>
    <cellStyle name="Normal 31 43" xfId="1159"/>
    <cellStyle name="Normal 31 44" xfId="1186"/>
    <cellStyle name="Normal 31 45" xfId="1261"/>
    <cellStyle name="Normal 31 46" xfId="1285"/>
    <cellStyle name="Normal 31 47" xfId="1243"/>
    <cellStyle name="Normal 31 48" xfId="1293"/>
    <cellStyle name="Normal 31 49" xfId="1366"/>
    <cellStyle name="Normal 31 5" xfId="140"/>
    <cellStyle name="Normal 31 50" xfId="1445"/>
    <cellStyle name="Normal 31 51" xfId="1515"/>
    <cellStyle name="Normal 31 52" xfId="1593"/>
    <cellStyle name="Normal 31 53" xfId="1662"/>
    <cellStyle name="Normal 31 54" xfId="1744"/>
    <cellStyle name="Normal 31 55" xfId="1817"/>
    <cellStyle name="Normal 31 56" xfId="1890"/>
    <cellStyle name="Normal 31 57" xfId="1961"/>
    <cellStyle name="Normal 31 58" xfId="2032"/>
    <cellStyle name="Normal 31 6" xfId="170"/>
    <cellStyle name="Normal 31 7" xfId="150"/>
    <cellStyle name="Normal 31 8" xfId="180"/>
    <cellStyle name="Normal 31 9" xfId="208"/>
    <cellStyle name="Normal 32" xfId="30"/>
    <cellStyle name="Normal 32 10" xfId="302"/>
    <cellStyle name="Normal 32 11" xfId="330"/>
    <cellStyle name="Normal 32 12" xfId="358"/>
    <cellStyle name="Normal 32 13" xfId="386"/>
    <cellStyle name="Normal 32 14" xfId="414"/>
    <cellStyle name="Normal 32 15" xfId="442"/>
    <cellStyle name="Normal 32 16" xfId="470"/>
    <cellStyle name="Normal 32 17" xfId="498"/>
    <cellStyle name="Normal 32 18" xfId="526"/>
    <cellStyle name="Normal 32 19" xfId="554"/>
    <cellStyle name="Normal 32 2" xfId="63"/>
    <cellStyle name="Normal 32 2 10" xfId="1992"/>
    <cellStyle name="Normal 32 2 11" xfId="2062"/>
    <cellStyle name="Normal 32 2 2" xfId="1396"/>
    <cellStyle name="Normal 32 2 3" xfId="1477"/>
    <cellStyle name="Normal 32 2 4" xfId="1546"/>
    <cellStyle name="Normal 32 2 5" xfId="1624"/>
    <cellStyle name="Normal 32 2 6" xfId="1692"/>
    <cellStyle name="Normal 32 2 7" xfId="1775"/>
    <cellStyle name="Normal 32 2 8" xfId="1848"/>
    <cellStyle name="Normal 32 2 9" xfId="1922"/>
    <cellStyle name="Normal 32 20" xfId="582"/>
    <cellStyle name="Normal 32 21" xfId="610"/>
    <cellStyle name="Normal 32 22" xfId="638"/>
    <cellStyle name="Normal 32 23" xfId="666"/>
    <cellStyle name="Normal 32 24" xfId="694"/>
    <cellStyle name="Normal 32 25" xfId="722"/>
    <cellStyle name="Normal 32 26" xfId="750"/>
    <cellStyle name="Normal 32 27" xfId="778"/>
    <cellStyle name="Normal 32 28" xfId="806"/>
    <cellStyle name="Normal 32 29" xfId="834"/>
    <cellStyle name="Normal 32 3" xfId="90"/>
    <cellStyle name="Normal 32 3 10" xfId="2014"/>
    <cellStyle name="Normal 32 3 11" xfId="2084"/>
    <cellStyle name="Normal 32 3 2" xfId="1418"/>
    <cellStyle name="Normal 32 3 3" xfId="1499"/>
    <cellStyle name="Normal 32 3 4" xfId="1568"/>
    <cellStyle name="Normal 32 3 5" xfId="1646"/>
    <cellStyle name="Normal 32 3 6" xfId="1714"/>
    <cellStyle name="Normal 32 3 7" xfId="1797"/>
    <cellStyle name="Normal 32 3 8" xfId="1870"/>
    <cellStyle name="Normal 32 3 9" xfId="1944"/>
    <cellStyle name="Normal 32 30" xfId="862"/>
    <cellStyle name="Normal 32 31" xfId="889"/>
    <cellStyle name="Normal 32 32" xfId="917"/>
    <cellStyle name="Normal 32 33" xfId="945"/>
    <cellStyle name="Normal 32 34" xfId="973"/>
    <cellStyle name="Normal 32 35" xfId="1001"/>
    <cellStyle name="Normal 32 36" xfId="1029"/>
    <cellStyle name="Normal 32 37" xfId="1057"/>
    <cellStyle name="Normal 32 38" xfId="1084"/>
    <cellStyle name="Normal 32 39" xfId="1110"/>
    <cellStyle name="Normal 32 4" xfId="115"/>
    <cellStyle name="Normal 32 40" xfId="1021"/>
    <cellStyle name="Normal 32 41" xfId="1168"/>
    <cellStyle name="Normal 32 42" xfId="1196"/>
    <cellStyle name="Normal 32 43" xfId="1223"/>
    <cellStyle name="Normal 32 44" xfId="1247"/>
    <cellStyle name="Normal 32 45" xfId="1216"/>
    <cellStyle name="Normal 32 46" xfId="1300"/>
    <cellStyle name="Normal 32 47" xfId="1321"/>
    <cellStyle name="Normal 32 48" xfId="1338"/>
    <cellStyle name="Normal 32 49" xfId="1367"/>
    <cellStyle name="Normal 32 5" xfId="160"/>
    <cellStyle name="Normal 32 50" xfId="1446"/>
    <cellStyle name="Normal 32 51" xfId="1516"/>
    <cellStyle name="Normal 32 52" xfId="1594"/>
    <cellStyle name="Normal 32 53" xfId="1663"/>
    <cellStyle name="Normal 32 54" xfId="1745"/>
    <cellStyle name="Normal 32 55" xfId="1818"/>
    <cellStyle name="Normal 32 56" xfId="1891"/>
    <cellStyle name="Normal 32 57" xfId="1962"/>
    <cellStyle name="Normal 32 58" xfId="2033"/>
    <cellStyle name="Normal 32 6" xfId="190"/>
    <cellStyle name="Normal 32 7" xfId="218"/>
    <cellStyle name="Normal 32 8" xfId="246"/>
    <cellStyle name="Normal 32 9" xfId="274"/>
    <cellStyle name="Normal 4" xfId="6"/>
    <cellStyle name="Normal 4 10" xfId="131"/>
    <cellStyle name="Normal 4 11" xfId="183"/>
    <cellStyle name="Normal 4 12" xfId="211"/>
    <cellStyle name="Normal 4 13" xfId="239"/>
    <cellStyle name="Normal 4 14" xfId="267"/>
    <cellStyle name="Normal 4 15" xfId="295"/>
    <cellStyle name="Normal 4 16" xfId="323"/>
    <cellStyle name="Normal 4 17" xfId="351"/>
    <cellStyle name="Normal 4 18" xfId="379"/>
    <cellStyle name="Normal 4 19" xfId="407"/>
    <cellStyle name="Normal 4 2" xfId="7"/>
    <cellStyle name="Normal 4 2 10" xfId="310"/>
    <cellStyle name="Normal 4 2 11" xfId="338"/>
    <cellStyle name="Normal 4 2 12" xfId="366"/>
    <cellStyle name="Normal 4 2 13" xfId="394"/>
    <cellStyle name="Normal 4 2 14" xfId="422"/>
    <cellStyle name="Normal 4 2 15" xfId="450"/>
    <cellStyle name="Normal 4 2 16" xfId="478"/>
    <cellStyle name="Normal 4 2 17" xfId="506"/>
    <cellStyle name="Normal 4 2 18" xfId="534"/>
    <cellStyle name="Normal 4 2 19" xfId="562"/>
    <cellStyle name="Normal 4 2 2" xfId="40"/>
    <cellStyle name="Normal 4 2 2 10" xfId="1972"/>
    <cellStyle name="Normal 4 2 2 11" xfId="2042"/>
    <cellStyle name="Normal 4 2 2 2" xfId="1376"/>
    <cellStyle name="Normal 4 2 2 3" xfId="1457"/>
    <cellStyle name="Normal 4 2 2 4" xfId="1526"/>
    <cellStyle name="Normal 4 2 2 5" xfId="1604"/>
    <cellStyle name="Normal 4 2 2 6" xfId="1672"/>
    <cellStyle name="Normal 4 2 2 7" xfId="1755"/>
    <cellStyle name="Normal 4 2 2 8" xfId="1828"/>
    <cellStyle name="Normal 4 2 2 9" xfId="1902"/>
    <cellStyle name="Normal 4 2 20" xfId="590"/>
    <cellStyle name="Normal 4 2 21" xfId="618"/>
    <cellStyle name="Normal 4 2 22" xfId="646"/>
    <cellStyle name="Normal 4 2 23" xfId="674"/>
    <cellStyle name="Normal 4 2 24" xfId="702"/>
    <cellStyle name="Normal 4 2 25" xfId="730"/>
    <cellStyle name="Normal 4 2 26" xfId="758"/>
    <cellStyle name="Normal 4 2 27" xfId="786"/>
    <cellStyle name="Normal 4 2 28" xfId="814"/>
    <cellStyle name="Normal 4 2 29" xfId="842"/>
    <cellStyle name="Normal 4 2 3" xfId="67"/>
    <cellStyle name="Normal 4 2 3 10" xfId="1996"/>
    <cellStyle name="Normal 4 2 3 11" xfId="2066"/>
    <cellStyle name="Normal 4 2 3 2" xfId="1400"/>
    <cellStyle name="Normal 4 2 3 3" xfId="1481"/>
    <cellStyle name="Normal 4 2 3 4" xfId="1550"/>
    <cellStyle name="Normal 4 2 3 5" xfId="1628"/>
    <cellStyle name="Normal 4 2 3 6" xfId="1696"/>
    <cellStyle name="Normal 4 2 3 7" xfId="1779"/>
    <cellStyle name="Normal 4 2 3 8" xfId="1852"/>
    <cellStyle name="Normal 4 2 3 9" xfId="1926"/>
    <cellStyle name="Normal 4 2 30" xfId="870"/>
    <cellStyle name="Normal 4 2 31" xfId="897"/>
    <cellStyle name="Normal 4 2 32" xfId="925"/>
    <cellStyle name="Normal 4 2 33" xfId="953"/>
    <cellStyle name="Normal 4 2 34" xfId="981"/>
    <cellStyle name="Normal 4 2 35" xfId="1009"/>
    <cellStyle name="Normal 4 2 36" xfId="1037"/>
    <cellStyle name="Normal 4 2 37" xfId="1065"/>
    <cellStyle name="Normal 4 2 38" xfId="1092"/>
    <cellStyle name="Normal 4 2 39" xfId="1118"/>
    <cellStyle name="Normal 4 2 4" xfId="47"/>
    <cellStyle name="Normal 4 2 40" xfId="1105"/>
    <cellStyle name="Normal 4 2 41" xfId="1176"/>
    <cellStyle name="Normal 4 2 42" xfId="1204"/>
    <cellStyle name="Normal 4 2 43" xfId="1231"/>
    <cellStyle name="Normal 4 2 44" xfId="1255"/>
    <cellStyle name="Normal 4 2 45" xfId="1257"/>
    <cellStyle name="Normal 4 2 46" xfId="1307"/>
    <cellStyle name="Normal 4 2 47" xfId="1328"/>
    <cellStyle name="Normal 4 2 48" xfId="1345"/>
    <cellStyle name="Normal 4 2 49" xfId="1349"/>
    <cellStyle name="Normal 4 2 5" xfId="168"/>
    <cellStyle name="Normal 4 2 50" xfId="1426"/>
    <cellStyle name="Normal 4 2 51" xfId="1429"/>
    <cellStyle name="Normal 4 2 52" xfId="1574"/>
    <cellStyle name="Normal 4 2 53" xfId="1577"/>
    <cellStyle name="Normal 4 2 54" xfId="1723"/>
    <cellStyle name="Normal 4 2 55" xfId="1728"/>
    <cellStyle name="Normal 4 2 56" xfId="1801"/>
    <cellStyle name="Normal 4 2 57" xfId="1874"/>
    <cellStyle name="Normal 4 2 58" xfId="1895"/>
    <cellStyle name="Normal 4 2 6" xfId="198"/>
    <cellStyle name="Normal 4 2 7" xfId="226"/>
    <cellStyle name="Normal 4 2 8" xfId="254"/>
    <cellStyle name="Normal 4 2 9" xfId="282"/>
    <cellStyle name="Normal 4 20" xfId="435"/>
    <cellStyle name="Normal 4 21" xfId="463"/>
    <cellStyle name="Normal 4 22" xfId="491"/>
    <cellStyle name="Normal 4 23" xfId="519"/>
    <cellStyle name="Normal 4 24" xfId="547"/>
    <cellStyle name="Normal 4 25" xfId="575"/>
    <cellStyle name="Normal 4 26" xfId="603"/>
    <cellStyle name="Normal 4 27" xfId="631"/>
    <cellStyle name="Normal 4 28" xfId="659"/>
    <cellStyle name="Normal 4 29" xfId="687"/>
    <cellStyle name="Normal 4 3" xfId="39"/>
    <cellStyle name="Normal 4 3 10" xfId="1971"/>
    <cellStyle name="Normal 4 3 11" xfId="2041"/>
    <cellStyle name="Normal 4 3 2" xfId="1375"/>
    <cellStyle name="Normal 4 3 3" xfId="1456"/>
    <cellStyle name="Normal 4 3 4" xfId="1525"/>
    <cellStyle name="Normal 4 3 5" xfId="1603"/>
    <cellStyle name="Normal 4 3 6" xfId="1671"/>
    <cellStyle name="Normal 4 3 7" xfId="1754"/>
    <cellStyle name="Normal 4 3 8" xfId="1827"/>
    <cellStyle name="Normal 4 3 9" xfId="1901"/>
    <cellStyle name="Normal 4 30" xfId="715"/>
    <cellStyle name="Normal 4 31" xfId="743"/>
    <cellStyle name="Normal 4 32" xfId="771"/>
    <cellStyle name="Normal 4 33" xfId="799"/>
    <cellStyle name="Normal 4 34" xfId="827"/>
    <cellStyle name="Normal 4 35" xfId="855"/>
    <cellStyle name="Normal 4 36" xfId="882"/>
    <cellStyle name="Normal 4 37" xfId="910"/>
    <cellStyle name="Normal 4 38" xfId="938"/>
    <cellStyle name="Normal 4 39" xfId="966"/>
    <cellStyle name="Normal 4 4" xfId="66"/>
    <cellStyle name="Normal 4 4 10" xfId="1995"/>
    <cellStyle name="Normal 4 4 11" xfId="2065"/>
    <cellStyle name="Normal 4 4 2" xfId="1399"/>
    <cellStyle name="Normal 4 4 3" xfId="1480"/>
    <cellStyle name="Normal 4 4 4" xfId="1549"/>
    <cellStyle name="Normal 4 4 5" xfId="1627"/>
    <cellStyle name="Normal 4 4 6" xfId="1695"/>
    <cellStyle name="Normal 4 4 7" xfId="1778"/>
    <cellStyle name="Normal 4 4 8" xfId="1851"/>
    <cellStyle name="Normal 4 4 9" xfId="1925"/>
    <cellStyle name="Normal 4 40" xfId="994"/>
    <cellStyle name="Normal 4 41" xfId="1126"/>
    <cellStyle name="Normal 4 42" xfId="1129"/>
    <cellStyle name="Normal 4 43" xfId="1072"/>
    <cellStyle name="Normal 4 44" xfId="1116"/>
    <cellStyle name="Normal 4 45" xfId="1049"/>
    <cellStyle name="Normal 4 46" xfId="1270"/>
    <cellStyle name="Normal 4 47" xfId="1274"/>
    <cellStyle name="Normal 4 48" xfId="1279"/>
    <cellStyle name="Normal 4 49" xfId="1278"/>
    <cellStyle name="Normal 4 5" xfId="44"/>
    <cellStyle name="Normal 4 50" xfId="1348"/>
    <cellStyle name="Normal 4 51" xfId="1425"/>
    <cellStyle name="Normal 4 52" xfId="1430"/>
    <cellStyle name="Normal 4 53" xfId="1573"/>
    <cellStyle name="Normal 4 54" xfId="1578"/>
    <cellStyle name="Normal 4 55" xfId="1722"/>
    <cellStyle name="Normal 4 56" xfId="1729"/>
    <cellStyle name="Normal 4 57" xfId="1802"/>
    <cellStyle name="Normal 4 58" xfId="1875"/>
    <cellStyle name="Normal 4 59" xfId="1966"/>
    <cellStyle name="Normal 4 6" xfId="127"/>
    <cellStyle name="Normal 4 7" xfId="133"/>
    <cellStyle name="Normal 4 8" xfId="152"/>
    <cellStyle name="Normal 4 9" xfId="153"/>
    <cellStyle name="Normal 40" xfId="31"/>
    <cellStyle name="Normal 40 10" xfId="134"/>
    <cellStyle name="Normal 40 11" xfId="130"/>
    <cellStyle name="Normal 40 12" xfId="182"/>
    <cellStyle name="Normal 40 13" xfId="210"/>
    <cellStyle name="Normal 40 14" xfId="238"/>
    <cellStyle name="Normal 40 15" xfId="266"/>
    <cellStyle name="Normal 40 16" xfId="294"/>
    <cellStyle name="Normal 40 17" xfId="322"/>
    <cellStyle name="Normal 40 18" xfId="350"/>
    <cellStyle name="Normal 40 19" xfId="378"/>
    <cellStyle name="Normal 40 2" xfId="64"/>
    <cellStyle name="Normal 40 2 10" xfId="1993"/>
    <cellStyle name="Normal 40 2 11" xfId="2063"/>
    <cellStyle name="Normal 40 2 2" xfId="1397"/>
    <cellStyle name="Normal 40 2 3" xfId="1478"/>
    <cellStyle name="Normal 40 2 4" xfId="1547"/>
    <cellStyle name="Normal 40 2 5" xfId="1625"/>
    <cellStyle name="Normal 40 2 6" xfId="1693"/>
    <cellStyle name="Normal 40 2 7" xfId="1776"/>
    <cellStyle name="Normal 40 2 8" xfId="1849"/>
    <cellStyle name="Normal 40 2 9" xfId="1923"/>
    <cellStyle name="Normal 40 20" xfId="406"/>
    <cellStyle name="Normal 40 21" xfId="434"/>
    <cellStyle name="Normal 40 22" xfId="462"/>
    <cellStyle name="Normal 40 23" xfId="490"/>
    <cellStyle name="Normal 40 24" xfId="518"/>
    <cellStyle name="Normal 40 25" xfId="546"/>
    <cellStyle name="Normal 40 26" xfId="574"/>
    <cellStyle name="Normal 40 27" xfId="602"/>
    <cellStyle name="Normal 40 28" xfId="630"/>
    <cellStyle name="Normal 40 29" xfId="658"/>
    <cellStyle name="Normal 40 3" xfId="91"/>
    <cellStyle name="Normal 40 3 10" xfId="2015"/>
    <cellStyle name="Normal 40 3 11" xfId="2085"/>
    <cellStyle name="Normal 40 3 2" xfId="1419"/>
    <cellStyle name="Normal 40 3 3" xfId="1500"/>
    <cellStyle name="Normal 40 3 4" xfId="1569"/>
    <cellStyle name="Normal 40 3 5" xfId="1647"/>
    <cellStyle name="Normal 40 3 6" xfId="1715"/>
    <cellStyle name="Normal 40 3 7" xfId="1798"/>
    <cellStyle name="Normal 40 3 8" xfId="1871"/>
    <cellStyle name="Normal 40 3 9" xfId="1945"/>
    <cellStyle name="Normal 40 30" xfId="686"/>
    <cellStyle name="Normal 40 31" xfId="714"/>
    <cellStyle name="Normal 40 32" xfId="742"/>
    <cellStyle name="Normal 40 33" xfId="770"/>
    <cellStyle name="Normal 40 34" xfId="798"/>
    <cellStyle name="Normal 40 35" xfId="826"/>
    <cellStyle name="Normal 40 36" xfId="854"/>
    <cellStyle name="Normal 40 37" xfId="881"/>
    <cellStyle name="Normal 40 38" xfId="909"/>
    <cellStyle name="Normal 40 39" xfId="937"/>
    <cellStyle name="Normal 40 4" xfId="116"/>
    <cellStyle name="Normal 40 40" xfId="1134"/>
    <cellStyle name="Normal 40 41" xfId="1148"/>
    <cellStyle name="Normal 40 42" xfId="1132"/>
    <cellStyle name="Normal 40 43" xfId="1146"/>
    <cellStyle name="Normal 40 44" xfId="1141"/>
    <cellStyle name="Normal 40 45" xfId="1260"/>
    <cellStyle name="Normal 40 46" xfId="1284"/>
    <cellStyle name="Normal 40 47" xfId="1212"/>
    <cellStyle name="Normal 40 48" xfId="1282"/>
    <cellStyle name="Normal 40 49" xfId="1368"/>
    <cellStyle name="Normal 40 5" xfId="139"/>
    <cellStyle name="Normal 40 50" xfId="1447"/>
    <cellStyle name="Normal 40 51" xfId="1517"/>
    <cellStyle name="Normal 40 52" xfId="1595"/>
    <cellStyle name="Normal 40 53" xfId="1664"/>
    <cellStyle name="Normal 40 54" xfId="1746"/>
    <cellStyle name="Normal 40 55" xfId="1819"/>
    <cellStyle name="Normal 40 56" xfId="1892"/>
    <cellStyle name="Normal 40 57" xfId="1963"/>
    <cellStyle name="Normal 40 58" xfId="2034"/>
    <cellStyle name="Normal 40 6" xfId="169"/>
    <cellStyle name="Normal 40 7" xfId="137"/>
    <cellStyle name="Normal 40 8" xfId="71"/>
    <cellStyle name="Normal 40 9" xfId="125"/>
    <cellStyle name="Normal 41" xfId="32"/>
    <cellStyle name="Normal 41 10" xfId="301"/>
    <cellStyle name="Normal 41 11" xfId="329"/>
    <cellStyle name="Normal 41 12" xfId="357"/>
    <cellStyle name="Normal 41 13" xfId="385"/>
    <cellStyle name="Normal 41 14" xfId="413"/>
    <cellStyle name="Normal 41 15" xfId="441"/>
    <cellStyle name="Normal 41 16" xfId="469"/>
    <cellStyle name="Normal 41 17" xfId="497"/>
    <cellStyle name="Normal 41 18" xfId="525"/>
    <cellStyle name="Normal 41 19" xfId="553"/>
    <cellStyle name="Normal 41 2" xfId="65"/>
    <cellStyle name="Normal 41 2 10" xfId="1994"/>
    <cellStyle name="Normal 41 2 11" xfId="2064"/>
    <cellStyle name="Normal 41 2 2" xfId="1398"/>
    <cellStyle name="Normal 41 2 3" xfId="1479"/>
    <cellStyle name="Normal 41 2 4" xfId="1548"/>
    <cellStyle name="Normal 41 2 5" xfId="1626"/>
    <cellStyle name="Normal 41 2 6" xfId="1694"/>
    <cellStyle name="Normal 41 2 7" xfId="1777"/>
    <cellStyle name="Normal 41 2 8" xfId="1850"/>
    <cellStyle name="Normal 41 2 9" xfId="1924"/>
    <cellStyle name="Normal 41 20" xfId="581"/>
    <cellStyle name="Normal 41 21" xfId="609"/>
    <cellStyle name="Normal 41 22" xfId="637"/>
    <cellStyle name="Normal 41 23" xfId="665"/>
    <cellStyle name="Normal 41 24" xfId="693"/>
    <cellStyle name="Normal 41 25" xfId="721"/>
    <cellStyle name="Normal 41 26" xfId="749"/>
    <cellStyle name="Normal 41 27" xfId="777"/>
    <cellStyle name="Normal 41 28" xfId="805"/>
    <cellStyle name="Normal 41 29" xfId="833"/>
    <cellStyle name="Normal 41 3" xfId="92"/>
    <cellStyle name="Normal 41 3 10" xfId="2016"/>
    <cellStyle name="Normal 41 3 11" xfId="2086"/>
    <cellStyle name="Normal 41 3 2" xfId="1420"/>
    <cellStyle name="Normal 41 3 3" xfId="1501"/>
    <cellStyle name="Normal 41 3 4" xfId="1570"/>
    <cellStyle name="Normal 41 3 5" xfId="1648"/>
    <cellStyle name="Normal 41 3 6" xfId="1716"/>
    <cellStyle name="Normal 41 3 7" xfId="1799"/>
    <cellStyle name="Normal 41 3 8" xfId="1872"/>
    <cellStyle name="Normal 41 3 9" xfId="1946"/>
    <cellStyle name="Normal 41 30" xfId="861"/>
    <cellStyle name="Normal 41 31" xfId="888"/>
    <cellStyle name="Normal 41 32" xfId="916"/>
    <cellStyle name="Normal 41 33" xfId="944"/>
    <cellStyle name="Normal 41 34" xfId="972"/>
    <cellStyle name="Normal 41 35" xfId="1000"/>
    <cellStyle name="Normal 41 36" xfId="1028"/>
    <cellStyle name="Normal 41 37" xfId="1056"/>
    <cellStyle name="Normal 41 38" xfId="1083"/>
    <cellStyle name="Normal 41 39" xfId="1109"/>
    <cellStyle name="Normal 41 4" xfId="117"/>
    <cellStyle name="Normal 41 40" xfId="1090"/>
    <cellStyle name="Normal 41 41" xfId="1167"/>
    <cellStyle name="Normal 41 42" xfId="1195"/>
    <cellStyle name="Normal 41 43" xfId="1222"/>
    <cellStyle name="Normal 41 44" xfId="1246"/>
    <cellStyle name="Normal 41 45" xfId="1242"/>
    <cellStyle name="Normal 41 46" xfId="1299"/>
    <cellStyle name="Normal 41 47" xfId="1320"/>
    <cellStyle name="Normal 41 48" xfId="1337"/>
    <cellStyle name="Normal 41 49" xfId="1369"/>
    <cellStyle name="Normal 41 5" xfId="159"/>
    <cellStyle name="Normal 41 50" xfId="1448"/>
    <cellStyle name="Normal 41 51" xfId="1518"/>
    <cellStyle name="Normal 41 52" xfId="1596"/>
    <cellStyle name="Normal 41 53" xfId="1665"/>
    <cellStyle name="Normal 41 54" xfId="1747"/>
    <cellStyle name="Normal 41 55" xfId="1820"/>
    <cellStyle name="Normal 41 56" xfId="1893"/>
    <cellStyle name="Normal 41 57" xfId="1964"/>
    <cellStyle name="Normal 41 58" xfId="2035"/>
    <cellStyle name="Normal 41 6" xfId="189"/>
    <cellStyle name="Normal 41 7" xfId="217"/>
    <cellStyle name="Normal 41 8" xfId="245"/>
    <cellStyle name="Normal 41 9" xfId="273"/>
    <cellStyle name="Normal 42" xfId="33"/>
    <cellStyle name="Normal 42 10" xfId="355"/>
    <cellStyle name="Normal 42 11" xfId="383"/>
    <cellStyle name="Normal 42 12" xfId="411"/>
    <cellStyle name="Normal 42 13" xfId="439"/>
    <cellStyle name="Normal 42 14" xfId="467"/>
    <cellStyle name="Normal 42 15" xfId="495"/>
    <cellStyle name="Normal 42 16" xfId="523"/>
    <cellStyle name="Normal 42 17" xfId="551"/>
    <cellStyle name="Normal 42 18" xfId="579"/>
    <cellStyle name="Normal 42 19" xfId="607"/>
    <cellStyle name="Normal 42 2" xfId="121"/>
    <cellStyle name="Normal 42 20" xfId="635"/>
    <cellStyle name="Normal 42 21" xfId="663"/>
    <cellStyle name="Normal 42 22" xfId="691"/>
    <cellStyle name="Normal 42 23" xfId="719"/>
    <cellStyle name="Normal 42 24" xfId="747"/>
    <cellStyle name="Normal 42 25" xfId="775"/>
    <cellStyle name="Normal 42 26" xfId="803"/>
    <cellStyle name="Normal 42 27" xfId="831"/>
    <cellStyle name="Normal 42 28" xfId="859"/>
    <cellStyle name="Normal 42 29" xfId="886"/>
    <cellStyle name="Normal 42 3" xfId="157"/>
    <cellStyle name="Normal 42 30" xfId="914"/>
    <cellStyle name="Normal 42 31" xfId="942"/>
    <cellStyle name="Normal 42 32" xfId="970"/>
    <cellStyle name="Normal 42 33" xfId="998"/>
    <cellStyle name="Normal 42 34" xfId="1026"/>
    <cellStyle name="Normal 42 35" xfId="1054"/>
    <cellStyle name="Normal 42 36" xfId="1081"/>
    <cellStyle name="Normal 42 37" xfId="1107"/>
    <cellStyle name="Normal 42 38" xfId="1101"/>
    <cellStyle name="Normal 42 39" xfId="1165"/>
    <cellStyle name="Normal 42 4" xfId="187"/>
    <cellStyle name="Normal 42 40" xfId="1193"/>
    <cellStyle name="Normal 42 41" xfId="1220"/>
    <cellStyle name="Normal 42 42" xfId="1244"/>
    <cellStyle name="Normal 42 43" xfId="993"/>
    <cellStyle name="Normal 42 44" xfId="1297"/>
    <cellStyle name="Normal 42 45" xfId="1318"/>
    <cellStyle name="Normal 42 46" xfId="1336"/>
    <cellStyle name="Normal 42 47" xfId="1371"/>
    <cellStyle name="Normal 42 48" xfId="1452"/>
    <cellStyle name="Normal 42 49" xfId="1521"/>
    <cellStyle name="Normal 42 5" xfId="215"/>
    <cellStyle name="Normal 42 50" xfId="1599"/>
    <cellStyle name="Normal 42 51" xfId="1667"/>
    <cellStyle name="Normal 42 52" xfId="1750"/>
    <cellStyle name="Normal 42 53" xfId="1823"/>
    <cellStyle name="Normal 42 54" xfId="1897"/>
    <cellStyle name="Normal 42 55" xfId="1967"/>
    <cellStyle name="Normal 42 56" xfId="2037"/>
    <cellStyle name="Normal 42 6" xfId="243"/>
    <cellStyle name="Normal 42 7" xfId="271"/>
    <cellStyle name="Normal 42 8" xfId="299"/>
    <cellStyle name="Normal 42 9" xfId="327"/>
    <cellStyle name="Normal 43" xfId="45"/>
    <cellStyle name="Normal 43 10" xfId="328"/>
    <cellStyle name="Normal 43 11" xfId="356"/>
    <cellStyle name="Normal 43 12" xfId="384"/>
    <cellStyle name="Normal 43 13" xfId="412"/>
    <cellStyle name="Normal 43 14" xfId="440"/>
    <cellStyle name="Normal 43 15" xfId="468"/>
    <cellStyle name="Normal 43 16" xfId="496"/>
    <cellStyle name="Normal 43 17" xfId="524"/>
    <cellStyle name="Normal 43 18" xfId="552"/>
    <cellStyle name="Normal 43 19" xfId="580"/>
    <cellStyle name="Normal 43 2" xfId="128"/>
    <cellStyle name="Normal 43 20" xfId="608"/>
    <cellStyle name="Normal 43 21" xfId="636"/>
    <cellStyle name="Normal 43 22" xfId="664"/>
    <cellStyle name="Normal 43 23" xfId="692"/>
    <cellStyle name="Normal 43 24" xfId="720"/>
    <cellStyle name="Normal 43 25" xfId="748"/>
    <cellStyle name="Normal 43 26" xfId="776"/>
    <cellStyle name="Normal 43 27" xfId="804"/>
    <cellStyle name="Normal 43 28" xfId="832"/>
    <cellStyle name="Normal 43 29" xfId="860"/>
    <cellStyle name="Normal 43 3" xfId="70"/>
    <cellStyle name="Normal 43 30" xfId="887"/>
    <cellStyle name="Normal 43 31" xfId="915"/>
    <cellStyle name="Normal 43 32" xfId="943"/>
    <cellStyle name="Normal 43 33" xfId="971"/>
    <cellStyle name="Normal 43 34" xfId="999"/>
    <cellStyle name="Normal 43 35" xfId="1027"/>
    <cellStyle name="Normal 43 36" xfId="1055"/>
    <cellStyle name="Normal 43 37" xfId="1082"/>
    <cellStyle name="Normal 43 38" xfId="1077"/>
    <cellStyle name="Normal 43 39" xfId="1078"/>
    <cellStyle name="Normal 43 4" xfId="158"/>
    <cellStyle name="Normal 43 40" xfId="1166"/>
    <cellStyle name="Normal 43 41" xfId="1194"/>
    <cellStyle name="Normal 43 42" xfId="1221"/>
    <cellStyle name="Normal 43 43" xfId="1275"/>
    <cellStyle name="Normal 43 44" xfId="1188"/>
    <cellStyle name="Normal 43 45" xfId="1298"/>
    <cellStyle name="Normal 43 46" xfId="1319"/>
    <cellStyle name="Normal 43 47" xfId="1379"/>
    <cellStyle name="Normal 43 48" xfId="1460"/>
    <cellStyle name="Normal 43 49" xfId="1529"/>
    <cellStyle name="Normal 43 5" xfId="188"/>
    <cellStyle name="Normal 43 50" xfId="1607"/>
    <cellStyle name="Normal 43 51" xfId="1675"/>
    <cellStyle name="Normal 43 52" xfId="1758"/>
    <cellStyle name="Normal 43 53" xfId="1831"/>
    <cellStyle name="Normal 43 54" xfId="1905"/>
    <cellStyle name="Normal 43 55" xfId="1975"/>
    <cellStyle name="Normal 43 56" xfId="2045"/>
    <cellStyle name="Normal 43 6" xfId="216"/>
    <cellStyle name="Normal 43 7" xfId="244"/>
    <cellStyle name="Normal 43 8" xfId="272"/>
    <cellStyle name="Normal 43 9" xfId="300"/>
    <cellStyle name="Normal 44" xfId="72"/>
    <cellStyle name="Normal 45" xfId="97"/>
    <cellStyle name="Normal 46" xfId="149"/>
    <cellStyle name="Normal 47" xfId="179"/>
    <cellStyle name="Normal 48" xfId="207"/>
    <cellStyle name="Normal 49" xfId="235"/>
    <cellStyle name="Normal 5" xfId="8"/>
    <cellStyle name="Normal 5 10" xfId="261"/>
    <cellStyle name="Normal 5 11" xfId="289"/>
    <cellStyle name="Normal 5 12" xfId="317"/>
    <cellStyle name="Normal 5 13" xfId="345"/>
    <cellStyle name="Normal 5 14" xfId="373"/>
    <cellStyle name="Normal 5 15" xfId="401"/>
    <cellStyle name="Normal 5 16" xfId="429"/>
    <cellStyle name="Normal 5 17" xfId="457"/>
    <cellStyle name="Normal 5 18" xfId="485"/>
    <cellStyle name="Normal 5 19" xfId="513"/>
    <cellStyle name="Normal 5 2" xfId="9"/>
    <cellStyle name="Normal 5 2 10" xfId="309"/>
    <cellStyle name="Normal 5 2 11" xfId="337"/>
    <cellStyle name="Normal 5 2 12" xfId="365"/>
    <cellStyle name="Normal 5 2 13" xfId="393"/>
    <cellStyle name="Normal 5 2 14" xfId="421"/>
    <cellStyle name="Normal 5 2 15" xfId="449"/>
    <cellStyle name="Normal 5 2 16" xfId="477"/>
    <cellStyle name="Normal 5 2 17" xfId="505"/>
    <cellStyle name="Normal 5 2 18" xfId="533"/>
    <cellStyle name="Normal 5 2 19" xfId="561"/>
    <cellStyle name="Normal 5 2 2" xfId="42"/>
    <cellStyle name="Normal 5 2 2 10" xfId="1974"/>
    <cellStyle name="Normal 5 2 2 11" xfId="2044"/>
    <cellStyle name="Normal 5 2 2 2" xfId="1378"/>
    <cellStyle name="Normal 5 2 2 3" xfId="1459"/>
    <cellStyle name="Normal 5 2 2 4" xfId="1528"/>
    <cellStyle name="Normal 5 2 2 5" xfId="1606"/>
    <cellStyle name="Normal 5 2 2 6" xfId="1674"/>
    <cellStyle name="Normal 5 2 2 7" xfId="1757"/>
    <cellStyle name="Normal 5 2 2 8" xfId="1830"/>
    <cellStyle name="Normal 5 2 2 9" xfId="1904"/>
    <cellStyle name="Normal 5 2 20" xfId="589"/>
    <cellStyle name="Normal 5 2 21" xfId="617"/>
    <cellStyle name="Normal 5 2 22" xfId="645"/>
    <cellStyle name="Normal 5 2 23" xfId="673"/>
    <cellStyle name="Normal 5 2 24" xfId="701"/>
    <cellStyle name="Normal 5 2 25" xfId="729"/>
    <cellStyle name="Normal 5 2 26" xfId="757"/>
    <cellStyle name="Normal 5 2 27" xfId="785"/>
    <cellStyle name="Normal 5 2 28" xfId="813"/>
    <cellStyle name="Normal 5 2 29" xfId="841"/>
    <cellStyle name="Normal 5 2 3" xfId="69"/>
    <cellStyle name="Normal 5 2 3 10" xfId="1998"/>
    <cellStyle name="Normal 5 2 3 11" xfId="2068"/>
    <cellStyle name="Normal 5 2 3 2" xfId="1402"/>
    <cellStyle name="Normal 5 2 3 3" xfId="1483"/>
    <cellStyle name="Normal 5 2 3 4" xfId="1552"/>
    <cellStyle name="Normal 5 2 3 5" xfId="1630"/>
    <cellStyle name="Normal 5 2 3 6" xfId="1698"/>
    <cellStyle name="Normal 5 2 3 7" xfId="1781"/>
    <cellStyle name="Normal 5 2 3 8" xfId="1854"/>
    <cellStyle name="Normal 5 2 3 9" xfId="1928"/>
    <cellStyle name="Normal 5 2 30" xfId="869"/>
    <cellStyle name="Normal 5 2 31" xfId="896"/>
    <cellStyle name="Normal 5 2 32" xfId="924"/>
    <cellStyle name="Normal 5 2 33" xfId="952"/>
    <cellStyle name="Normal 5 2 34" xfId="980"/>
    <cellStyle name="Normal 5 2 35" xfId="1008"/>
    <cellStyle name="Normal 5 2 36" xfId="1036"/>
    <cellStyle name="Normal 5 2 37" xfId="1064"/>
    <cellStyle name="Normal 5 2 38" xfId="1091"/>
    <cellStyle name="Normal 5 2 39" xfId="1117"/>
    <cellStyle name="Normal 5 2 4" xfId="94"/>
    <cellStyle name="Normal 5 2 40" xfId="1076"/>
    <cellStyle name="Normal 5 2 41" xfId="1175"/>
    <cellStyle name="Normal 5 2 42" xfId="1203"/>
    <cellStyle name="Normal 5 2 43" xfId="1230"/>
    <cellStyle name="Normal 5 2 44" xfId="1254"/>
    <cellStyle name="Normal 5 2 45" xfId="1256"/>
    <cellStyle name="Normal 5 2 46" xfId="1306"/>
    <cellStyle name="Normal 5 2 47" xfId="1327"/>
    <cellStyle name="Normal 5 2 48" xfId="1344"/>
    <cellStyle name="Normal 5 2 49" xfId="1351"/>
    <cellStyle name="Normal 5 2 5" xfId="167"/>
    <cellStyle name="Normal 5 2 50" xfId="1428"/>
    <cellStyle name="Normal 5 2 51" xfId="1451"/>
    <cellStyle name="Normal 5 2 52" xfId="1576"/>
    <cellStyle name="Normal 5 2 53" xfId="1598"/>
    <cellStyle name="Normal 5 2 54" xfId="1725"/>
    <cellStyle name="Normal 5 2 55" xfId="1749"/>
    <cellStyle name="Normal 5 2 56" xfId="1822"/>
    <cellStyle name="Normal 5 2 57" xfId="1896"/>
    <cellStyle name="Normal 5 2 58" xfId="2018"/>
    <cellStyle name="Normal 5 2 6" xfId="197"/>
    <cellStyle name="Normal 5 2 7" xfId="225"/>
    <cellStyle name="Normal 5 2 8" xfId="253"/>
    <cellStyle name="Normal 5 2 9" xfId="281"/>
    <cellStyle name="Normal 5 20" xfId="541"/>
    <cellStyle name="Normal 5 21" xfId="569"/>
    <cellStyle name="Normal 5 22" xfId="597"/>
    <cellStyle name="Normal 5 23" xfId="625"/>
    <cellStyle name="Normal 5 24" xfId="653"/>
    <cellStyle name="Normal 5 25" xfId="681"/>
    <cellStyle name="Normal 5 26" xfId="709"/>
    <cellStyle name="Normal 5 27" xfId="737"/>
    <cellStyle name="Normal 5 28" xfId="765"/>
    <cellStyle name="Normal 5 29" xfId="793"/>
    <cellStyle name="Normal 5 3" xfId="41"/>
    <cellStyle name="Normal 5 3 10" xfId="1973"/>
    <cellStyle name="Normal 5 3 11" xfId="2043"/>
    <cellStyle name="Normal 5 3 2" xfId="1377"/>
    <cellStyle name="Normal 5 3 3" xfId="1458"/>
    <cellStyle name="Normal 5 3 4" xfId="1527"/>
    <cellStyle name="Normal 5 3 5" xfId="1605"/>
    <cellStyle name="Normal 5 3 6" xfId="1673"/>
    <cellStyle name="Normal 5 3 7" xfId="1756"/>
    <cellStyle name="Normal 5 3 8" xfId="1829"/>
    <cellStyle name="Normal 5 3 9" xfId="1903"/>
    <cellStyle name="Normal 5 30" xfId="821"/>
    <cellStyle name="Normal 5 31" xfId="849"/>
    <cellStyle name="Normal 5 32" xfId="877"/>
    <cellStyle name="Normal 5 33" xfId="904"/>
    <cellStyle name="Normal 5 34" xfId="932"/>
    <cellStyle name="Normal 5 35" xfId="960"/>
    <cellStyle name="Normal 5 36" xfId="988"/>
    <cellStyle name="Normal 5 37" xfId="1016"/>
    <cellStyle name="Normal 5 38" xfId="1044"/>
    <cellStyle name="Normal 5 39" xfId="1071"/>
    <cellStyle name="Normal 5 4" xfId="68"/>
    <cellStyle name="Normal 5 4 10" xfId="1997"/>
    <cellStyle name="Normal 5 4 11" xfId="2067"/>
    <cellStyle name="Normal 5 4 2" xfId="1401"/>
    <cellStyle name="Normal 5 4 3" xfId="1482"/>
    <cellStyle name="Normal 5 4 4" xfId="1551"/>
    <cellStyle name="Normal 5 4 5" xfId="1629"/>
    <cellStyle name="Normal 5 4 6" xfId="1697"/>
    <cellStyle name="Normal 5 4 7" xfId="1780"/>
    <cellStyle name="Normal 5 4 8" xfId="1853"/>
    <cellStyle name="Normal 5 4 9" xfId="1927"/>
    <cellStyle name="Normal 5 40" xfId="1098"/>
    <cellStyle name="Normal 5 41" xfId="1127"/>
    <cellStyle name="Normal 5 42" xfId="1156"/>
    <cellStyle name="Normal 5 43" xfId="1183"/>
    <cellStyle name="Normal 5 44" xfId="1211"/>
    <cellStyle name="Normal 5 45" xfId="1237"/>
    <cellStyle name="Normal 5 46" xfId="1269"/>
    <cellStyle name="Normal 5 47" xfId="1291"/>
    <cellStyle name="Normal 5 48" xfId="1313"/>
    <cellStyle name="Normal 5 49" xfId="1334"/>
    <cellStyle name="Normal 5 5" xfId="93"/>
    <cellStyle name="Normal 5 50" xfId="1350"/>
    <cellStyle name="Normal 5 51" xfId="1427"/>
    <cellStyle name="Normal 5 52" xfId="1421"/>
    <cellStyle name="Normal 5 53" xfId="1575"/>
    <cellStyle name="Normal 5 54" xfId="1520"/>
    <cellStyle name="Normal 5 55" xfId="1724"/>
    <cellStyle name="Normal 5 56" xfId="1717"/>
    <cellStyle name="Normal 5 57" xfId="1727"/>
    <cellStyle name="Normal 5 58" xfId="1800"/>
    <cellStyle name="Normal 5 59" xfId="2017"/>
    <cellStyle name="Normal 5 6" xfId="147"/>
    <cellStyle name="Normal 5 7" xfId="177"/>
    <cellStyle name="Normal 5 8" xfId="205"/>
    <cellStyle name="Normal 5 9" xfId="233"/>
    <cellStyle name="Normal 50" xfId="263"/>
    <cellStyle name="Normal 51" xfId="291"/>
    <cellStyle name="Normal 52" xfId="319"/>
    <cellStyle name="Normal 53" xfId="347"/>
    <cellStyle name="Normal 54" xfId="375"/>
    <cellStyle name="Normal 55" xfId="403"/>
    <cellStyle name="Normal 56" xfId="431"/>
    <cellStyle name="Normal 57" xfId="459"/>
    <cellStyle name="Normal 58" xfId="487"/>
    <cellStyle name="Normal 59" xfId="515"/>
    <cellStyle name="Normal 6" xfId="10"/>
    <cellStyle name="Normal 60" xfId="543"/>
    <cellStyle name="Normal 61" xfId="571"/>
    <cellStyle name="Normal 62" xfId="599"/>
    <cellStyle name="Normal 63" xfId="627"/>
    <cellStyle name="Normal 64" xfId="655"/>
    <cellStyle name="Normal 65" xfId="683"/>
    <cellStyle name="Normal 66" xfId="711"/>
    <cellStyle name="Normal 67" xfId="739"/>
    <cellStyle name="Normal 68" xfId="767"/>
    <cellStyle name="Normal 69" xfId="795"/>
    <cellStyle name="Normal 7" xfId="11"/>
    <cellStyle name="Normal 70" xfId="823"/>
    <cellStyle name="Normal 71" xfId="851"/>
    <cellStyle name="Normal 73" xfId="906"/>
    <cellStyle name="Normal 74" xfId="934"/>
    <cellStyle name="Normal 75" xfId="962"/>
    <cellStyle name="Normal 76" xfId="990"/>
    <cellStyle name="Normal 77" xfId="1018"/>
    <cellStyle name="Normal 78" xfId="1046"/>
    <cellStyle name="Normal 79" xfId="1073"/>
    <cellStyle name="Normal 8" xfId="12"/>
    <cellStyle name="Normal 80" xfId="1104"/>
    <cellStyle name="Normal 81" xfId="1122"/>
    <cellStyle name="Normal 82" xfId="1158"/>
    <cellStyle name="Normal 83" xfId="1185"/>
    <cellStyle name="Normal 84" xfId="1213"/>
    <cellStyle name="Normal 85" xfId="1259"/>
    <cellStyle name="Normal 86" xfId="1130"/>
    <cellStyle name="Normal 87" xfId="1292"/>
    <cellStyle name="Normal 88" xfId="1314"/>
    <cellStyle name="Normal 9" xfId="13"/>
    <cellStyle name="Note 2" xfId="2130"/>
    <cellStyle name="Output" xfId="2098" builtinId="21" customBuiltin="1"/>
    <cellStyle name="Title" xfId="2089" builtinId="15" customBuiltin="1"/>
    <cellStyle name="Total" xfId="2104" builtinId="25" customBuiltin="1"/>
    <cellStyle name="Warning Text" xfId="2102" builtinId="11" customBuiltin="1"/>
  </cellStyles>
  <dxfs count="2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>
          <fgColor rgb="FF00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>
          <fgColor rgb="FF00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  <vertical/>
        <horizontal/>
      </border>
    </dxf>
    <dxf>
      <font>
        <strike val="0"/>
        <outline val="0"/>
        <shadow val="0"/>
        <vertAlign val="baseline"/>
        <sz val="11"/>
        <name val="Arial Narrow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  <protection hidden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fill>
        <patternFill>
          <fgColor rgb="FF000000"/>
        </patternFill>
      </fill>
      <alignment horizontal="center" vertical="center" textRotation="0" indent="0" justifyLastLine="0" shrinkToFit="0" readingOrder="0"/>
      <border diagonalUp="0" diagonalDown="0" outline="0"/>
      <protection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>
          <fgColor rgb="FF00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>
          <fgColor rgb="FF00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  <vertical/>
        <horizontal/>
      </border>
    </dxf>
    <dxf>
      <font>
        <strike val="0"/>
        <outline val="0"/>
        <shadow val="0"/>
        <vertAlign val="baseline"/>
        <sz val="11"/>
        <name val="Arial Narrow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  <protection hidden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fill>
        <patternFill>
          <fgColor rgb="FF000000"/>
        </patternFill>
      </fill>
      <alignment horizontal="center" vertical="center" textRotation="0" indent="0" justifyLastLine="0" shrinkToFit="0" readingOrder="0"/>
      <border diagonalUp="0" diagonalDown="0" outline="0"/>
      <protection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font>
        <strike val="0"/>
        <outline val="0"/>
        <shadow val="0"/>
        <vertAlign val="baseline"/>
        <sz val="1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fill>
        <patternFill>
          <fgColor indexed="64"/>
        </patternFill>
      </fill>
      <alignment horizontal="center" vertical="center" textRotation="0" indent="0" justifyLastLine="0" shrinkToFit="0" readingOrder="0"/>
      <border diagonalUp="0" diagonalDown="0" outline="0"/>
      <protection hidden="0"/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rgb="FFFFFF99"/>
        </patternFill>
      </fill>
      <alignment horizontal="center" vertical="bottom" textRotation="0" wrapText="1" 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fill>
        <patternFill>
          <fgColor indexed="64"/>
        </patternFill>
      </fill>
      <alignment horizontal="center" vertical="center" textRotation="0" 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fill>
        <patternFill>
          <fgColor indexed="64"/>
        </patternFill>
      </fill>
      <alignment horizontal="center" vertical="center" textRotation="0" indent="0" justifyLastLine="0" shrinkToFit="0" readingOrder="0"/>
    </dxf>
    <dxf>
      <numFmt numFmtId="0" formatCode="General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u val="none"/>
        <vertAlign val="baseline"/>
        <sz val="11"/>
        <name val="Arial Narrow"/>
        <scheme val="none"/>
      </font>
      <numFmt numFmtId="1" formatCode="0"/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7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fill>
        <patternFill>
          <fgColor indexed="64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334" displayName="Table334" ref="A5:V20" totalsRowShown="0" headerRowDxfId="269" dataDxfId="268">
  <autoFilter ref="A5:V20"/>
  <sortState ref="A6:T56">
    <sortCondition ref="C5:C56"/>
  </sortState>
  <tableColumns count="22">
    <tableColumn id="1" name="PUB" dataDxfId="267"/>
    <tableColumn id="16" name="X" dataDxfId="266"/>
    <tableColumn id="2" name="TITLE" dataDxfId="265" totalsRowDxfId="264" dataCellStyle="Normal 2"/>
    <tableColumn id="20" name="Notes:" dataDxfId="263" totalsRowDxfId="262" dataCellStyle="Normal 2"/>
    <tableColumn id="19" name="STAT URL" dataDxfId="261" dataCellStyle="Normal 2"/>
    <tableColumn id="18" name="USERNAME" dataDxfId="260" dataCellStyle="Normal 2"/>
    <tableColumn id="17" name="PASSWORD" dataDxfId="259" dataCellStyle="Normal 2"/>
    <tableColumn id="3" name="JUL" dataDxfId="258" totalsRowDxfId="257"/>
    <tableColumn id="4" name="AUG" dataDxfId="256" totalsRowDxfId="255"/>
    <tableColumn id="5" name="SEP" dataDxfId="254" totalsRowDxfId="253"/>
    <tableColumn id="6" name="OCT" dataDxfId="252" totalsRowDxfId="251"/>
    <tableColumn id="7" name="NOV" dataDxfId="250" totalsRowDxfId="249"/>
    <tableColumn id="8" name="DEC" dataDxfId="248" totalsRowDxfId="247"/>
    <tableColumn id="9" name="JAN" dataDxfId="246" totalsRowDxfId="245"/>
    <tableColumn id="10" name="FEB" dataDxfId="244" totalsRowDxfId="243"/>
    <tableColumn id="11" name="MAR" dataDxfId="242" totalsRowDxfId="241"/>
    <tableColumn id="12" name="APR" dataDxfId="240" totalsRowDxfId="239"/>
    <tableColumn id="13" name="MAY" dataDxfId="238" totalsRowDxfId="237"/>
    <tableColumn id="14" name="JUN" dataDxfId="236" totalsRowDxfId="235"/>
    <tableColumn id="15" name="TOTAL" dataDxfId="234" totalsRowDxfId="233">
      <calculatedColumnFormula>SUM(Table334[[#This Row],[JUL]:[JUN]])</calculatedColumnFormula>
    </tableColumn>
    <tableColumn id="21" name="ANNUAL SESSIONS TOTAL" dataDxfId="232" totalsRowDxfId="231"/>
    <tableColumn id="22" name="ANNUAL FULL TEXT REQUESTS" dataDxfId="230" totalsRowDxfId="22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4:J18" totalsRowShown="0" headerRowDxfId="228" dataDxfId="227" headerRowCellStyle="Normal 12" dataCellStyle="Normal 12">
  <autoFilter ref="A4:J18"/>
  <tableColumns count="10">
    <tableColumn id="1" name="DATABASE NAME" dataDxfId="226" dataCellStyle="Normal 12"/>
    <tableColumn id="2" name="2009-2010:           Downloaded           11-4-2009" dataDxfId="225" dataCellStyle="Comma"/>
    <tableColumn id="3" name="2010-2011(?):           Downloaded           04-26-2011" dataDxfId="224" dataCellStyle="Comma"/>
    <tableColumn id="6" name="2011-2012" dataDxfId="223" dataCellStyle="Comma"/>
    <tableColumn id="7" name="2012-2013" dataDxfId="222" dataCellStyle="Comma"/>
    <tableColumn id="5" name="2013-2014" dataDxfId="221" dataCellStyle="Comma"/>
    <tableColumn id="8" name="2014-2015" dataDxfId="220" dataCellStyle="Comma"/>
    <tableColumn id="9" name="2015-2016" dataDxfId="219" dataCellStyle="Comma"/>
    <tableColumn id="10" name="2016-2017" dataDxfId="218" dataCellStyle="Comma"/>
    <tableColumn id="4" name="Column4" dataDxfId="217" dataCellStyle="Comm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A5:V54" totalsRowCount="1" headerRowDxfId="216" dataDxfId="214" totalsRowDxfId="212" headerRowBorderDxfId="215" tableBorderDxfId="213" totalsRowBorderDxfId="211" headerRowCellStyle="Normal 2">
  <autoFilter ref="A5:V53"/>
  <sortState ref="A64:T201">
    <sortCondition ref="C5:C250"/>
  </sortState>
  <tableColumns count="22">
    <tableColumn id="1" name="PUB" dataDxfId="210" totalsRowDxfId="110" dataCellStyle="Normal 2"/>
    <tableColumn id="16" name="CU DB PG" dataDxfId="209" totalsRowDxfId="109" dataCellStyle="Normal 2"/>
    <tableColumn id="2" name="DATABASE TITLE" dataDxfId="208" totalsRowDxfId="108" dataCellStyle="Normal 2"/>
    <tableColumn id="3" name="NOTES" dataDxfId="207" totalsRowDxfId="107"/>
    <tableColumn id="19" name="STAT URL" dataDxfId="206" totalsRowDxfId="106"/>
    <tableColumn id="18" name="USERNAME" dataDxfId="205" totalsRowDxfId="105"/>
    <tableColumn id="17" name="PASSWORD" dataDxfId="204" totalsRowDxfId="104"/>
    <tableColumn id="4" name="JUL" dataDxfId="203" totalsRowDxfId="103" dataCellStyle="Normal 2"/>
    <tableColumn id="5" name="AUG" dataDxfId="202" totalsRowDxfId="102" dataCellStyle="Normal 2"/>
    <tableColumn id="6" name="SEP" dataDxfId="201" totalsRowDxfId="101" dataCellStyle="Normal 2"/>
    <tableColumn id="7" name="OCT" dataDxfId="200" totalsRowDxfId="100" dataCellStyle="Normal 2"/>
    <tableColumn id="8" name="NOV" dataDxfId="199" totalsRowDxfId="99" dataCellStyle="Normal 2"/>
    <tableColumn id="9" name="DEC" dataDxfId="198" totalsRowDxfId="98" dataCellStyle="Normal 2"/>
    <tableColumn id="10" name="JAN" dataDxfId="197" totalsRowDxfId="97" dataCellStyle="Normal 2"/>
    <tableColumn id="11" name="FEB" dataDxfId="196" totalsRowDxfId="96" dataCellStyle="Normal 2"/>
    <tableColumn id="12" name="MAR" dataDxfId="195" totalsRowDxfId="95" dataCellStyle="Normal 2"/>
    <tableColumn id="13" name="APR" dataDxfId="194" totalsRowDxfId="94" dataCellStyle="Normal 2"/>
    <tableColumn id="14" name="MAY" dataDxfId="193" totalsRowDxfId="93" dataCellStyle="Normal 2"/>
    <tableColumn id="15" name="JUN" dataDxfId="192" totalsRowDxfId="92" dataCellStyle="Normal 2"/>
    <tableColumn id="21" name="TOTAL SEARCHES" totalsRowFunction="sum" dataDxfId="191" totalsRowDxfId="91" dataCellStyle="Normal 2">
      <calculatedColumnFormula>SUBTOTAL(109,Table13[TOTAL SEARCHES])</calculatedColumnFormula>
    </tableColumn>
    <tableColumn id="23" name="ANNUAL SESSIONS TOTAL" totalsRowFunction="sum" dataDxfId="190" totalsRowDxfId="90" dataCellStyle="Normal 2"/>
    <tableColumn id="24" name="ANNUAL FULL TEXT REQUESTS" totalsRowFunction="custom" dataDxfId="189" totalsRowDxfId="89" dataCellStyle="Normal 2">
      <totalsRowFormula>SUM(Table1[ANNUAL FULL TEXT REQUESTS])</totalsRow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2" name="Table13" displayName="Table13" ref="A5:V12" totalsRowCount="1" headerRowDxfId="188" dataDxfId="186" totalsRowDxfId="184" headerRowBorderDxfId="187" tableBorderDxfId="185" totalsRowBorderDxfId="183" headerRowCellStyle="Normal 2">
  <autoFilter ref="A5:V11"/>
  <sortState ref="A6:T143">
    <sortCondition ref="C5:C250"/>
  </sortState>
  <tableColumns count="22">
    <tableColumn id="1" name="PUB" dataDxfId="182" totalsRowDxfId="132" dataCellStyle="Normal 2"/>
    <tableColumn id="16" name="CU DB PG" dataDxfId="181" totalsRowDxfId="131" dataCellStyle="Normal 2"/>
    <tableColumn id="2" name="DATABASE TITLE" dataDxfId="180" totalsRowDxfId="130" dataCellStyle="Normal 2"/>
    <tableColumn id="3" name="NOTES" dataDxfId="179" totalsRowDxfId="129"/>
    <tableColumn id="19" name="STAT URL" dataDxfId="178" totalsRowDxfId="128" dataCellStyle="Hyperlink"/>
    <tableColumn id="18" name="USERNAME" dataDxfId="177" totalsRowDxfId="127"/>
    <tableColumn id="17" name="PASSWORD" dataDxfId="176" totalsRowDxfId="126"/>
    <tableColumn id="4" name="JUL" dataDxfId="175" totalsRowDxfId="125" dataCellStyle="Normal 2"/>
    <tableColumn id="5" name="AUG" dataDxfId="174" totalsRowDxfId="124" dataCellStyle="Normal 2"/>
    <tableColumn id="6" name="SEP" dataDxfId="173" totalsRowDxfId="123" dataCellStyle="Normal 2"/>
    <tableColumn id="7" name="OCT" dataDxfId="172" totalsRowDxfId="122" dataCellStyle="Normal 2"/>
    <tableColumn id="8" name="NOV" dataDxfId="171" totalsRowDxfId="121" dataCellStyle="Normal 2"/>
    <tableColumn id="9" name="DEC" dataDxfId="170" totalsRowDxfId="120" dataCellStyle="Normal 2"/>
    <tableColumn id="10" name="JAN" dataDxfId="169" totalsRowDxfId="119" dataCellStyle="Normal 2"/>
    <tableColumn id="11" name="FEB" dataDxfId="168" totalsRowDxfId="118" dataCellStyle="Normal 2"/>
    <tableColumn id="12" name="MAR" dataDxfId="167" totalsRowDxfId="117" dataCellStyle="Normal 2"/>
    <tableColumn id="13" name="APR" dataDxfId="166" totalsRowDxfId="116" dataCellStyle="Normal 2"/>
    <tableColumn id="14" name="MAY" dataDxfId="165" totalsRowDxfId="115" dataCellStyle="Normal 2"/>
    <tableColumn id="15" name="JUN" dataDxfId="164" totalsRowDxfId="114" dataCellStyle="Normal 2"/>
    <tableColumn id="21" name="TOTAL SEARCHES" dataDxfId="163" totalsRowDxfId="113" dataCellStyle="Normal 2"/>
    <tableColumn id="20" name="ANNUAL SESSIONS TOTAL" totalsRowFunction="sum" dataDxfId="162" totalsRowDxfId="112" dataCellStyle="Normal 2"/>
    <tableColumn id="22" name="ANNUAL FULL TEXT REQUESTS" totalsRowFunction="sum" dataDxfId="161" totalsRowDxfId="111" dataCellStyle="Normal 2">
      <calculatedColumnFormula>SUM(Table13[[#This Row],[JUL]:[JUN]])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4" name="Table15" displayName="Table15" ref="A5:V68" totalsRowCount="1" headerRowDxfId="160" dataDxfId="158" totalsRowDxfId="156" headerRowBorderDxfId="159" tableBorderDxfId="157" totalsRowBorderDxfId="155" headerRowCellStyle="Normal 2">
  <autoFilter ref="A5:V67"/>
  <sortState ref="A6:T143">
    <sortCondition ref="C5:C250"/>
  </sortState>
  <tableColumns count="22">
    <tableColumn id="1" name="PUB" dataDxfId="154" totalsRowDxfId="21" dataCellStyle="Normal 2"/>
    <tableColumn id="16" name="CU DB PG" dataDxfId="153" totalsRowDxfId="20" dataCellStyle="Normal 2"/>
    <tableColumn id="2" name="DATABASE TITLE" dataDxfId="152" totalsRowDxfId="19" dataCellStyle="Normal 2"/>
    <tableColumn id="3" name="NOTES" dataDxfId="151" totalsRowDxfId="18"/>
    <tableColumn id="19" name="STAT URL" dataDxfId="150" totalsRowDxfId="17"/>
    <tableColumn id="18" name="USERNAME" dataDxfId="149" totalsRowDxfId="16"/>
    <tableColumn id="17" name="PASSWORD" dataDxfId="148" totalsRowDxfId="15"/>
    <tableColumn id="4" name="JUL" dataDxfId="147" totalsRowDxfId="14" dataCellStyle="Normal 2"/>
    <tableColumn id="5" name="AUG" dataDxfId="146" totalsRowDxfId="13" dataCellStyle="Normal 2"/>
    <tableColumn id="6" name="SEP" dataDxfId="145" totalsRowDxfId="12" dataCellStyle="Normal 2"/>
    <tableColumn id="7" name="OCT" dataDxfId="144" totalsRowDxfId="11" dataCellStyle="Normal 2"/>
    <tableColumn id="8" name="NOV" dataDxfId="143" totalsRowDxfId="10" dataCellStyle="Normal 2"/>
    <tableColumn id="9" name="DEC" dataDxfId="142" totalsRowDxfId="9" dataCellStyle="Normal 2"/>
    <tableColumn id="10" name="JAN" dataDxfId="141" totalsRowDxfId="8" dataCellStyle="Normal 2"/>
    <tableColumn id="11" name="FEB" dataDxfId="140" totalsRowDxfId="7" dataCellStyle="Normal 2"/>
    <tableColumn id="12" name="MAR" dataDxfId="139" totalsRowDxfId="6" dataCellStyle="Normal 2"/>
    <tableColumn id="13" name="APR" dataDxfId="138" totalsRowDxfId="5" dataCellStyle="Normal 2"/>
    <tableColumn id="14" name="MAY" dataDxfId="137" totalsRowDxfId="4" dataCellStyle="Normal 2"/>
    <tableColumn id="15" name="JUN" dataDxfId="136" totalsRowDxfId="3" dataCellStyle="Normal 2"/>
    <tableColumn id="21" name="TOTAL SEARCHES" dataDxfId="135" totalsRowDxfId="2" dataCellStyle="Normal 2"/>
    <tableColumn id="20" name="ANNUAL SESSIONS TOTAL" dataDxfId="134" totalsRowDxfId="1" dataCellStyle="Normal 2"/>
    <tableColumn id="22" name="ANNUAL FULL TEXT REQUESTS" totalsRowFunction="custom" dataDxfId="133" totalsRowDxfId="0" dataCellStyle="Normal 2">
      <calculatedColumnFormula>SUM(Table15[[#This Row],[JUL]:[JUN]])</calculatedColumnFormula>
      <totalsRowFormula>SUM(Table15[ANNUAL FULL TEXT REQUESTS])</totalsRow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in@clarion.edu" TargetMode="External"/><Relationship Id="rId13" Type="http://schemas.openxmlformats.org/officeDocument/2006/relationships/hyperlink" Target="https://www.jstor.org/librarians/admin/" TargetMode="External"/><Relationship Id="rId18" Type="http://schemas.openxmlformats.org/officeDocument/2006/relationships/table" Target="../tables/table1.xml"/><Relationship Id="rId3" Type="http://schemas.openxmlformats.org/officeDocument/2006/relationships/hyperlink" Target="http://admin.galegroup.com/" TargetMode="External"/><Relationship Id="rId7" Type="http://schemas.openxmlformats.org/officeDocument/2006/relationships/hyperlink" Target="http://admin.credoreference.com/" TargetMode="External"/><Relationship Id="rId12" Type="http://schemas.openxmlformats.org/officeDocument/2006/relationships/hyperlink" Target="https://clarion-ebooks.ebookcentral.proquest.com/libcentral/Login.asp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ubscriberservices.sams.oup.com/" TargetMode="External"/><Relationship Id="rId16" Type="http://schemas.openxmlformats.org/officeDocument/2006/relationships/hyperlink" Target="http://support.crcnetbase.com/" TargetMode="External"/><Relationship Id="rId1" Type="http://schemas.openxmlformats.org/officeDocument/2006/relationships/hyperlink" Target="mailto:gtrimble@clarion.edu" TargetMode="External"/><Relationship Id="rId6" Type="http://schemas.openxmlformats.org/officeDocument/2006/relationships/hyperlink" Target="http://eadmin.epnet.com/eadmin/login.aspx" TargetMode="External"/><Relationship Id="rId11" Type="http://schemas.openxmlformats.org/officeDocument/2006/relationships/hyperlink" Target="http://pubs.acs.org/4librarians/usage/index.html" TargetMode="External"/><Relationship Id="rId5" Type="http://schemas.openxmlformats.org/officeDocument/2006/relationships/hyperlink" Target="http://eadmin.epnet.com/eadmin/login.aspx" TargetMode="External"/><Relationship Id="rId15" Type="http://schemas.openxmlformats.org/officeDocument/2006/relationships/hyperlink" Target="http://legacy.abc-clio.com/usage.aspx" TargetMode="External"/><Relationship Id="rId10" Type="http://schemas.openxmlformats.org/officeDocument/2006/relationships/hyperlink" Target="https://www.tandfonline.com/action/showLogin?uri=%2F" TargetMode="External"/><Relationship Id="rId4" Type="http://schemas.openxmlformats.org/officeDocument/2006/relationships/hyperlink" Target="http://admin.galegroup.com/" TargetMode="External"/><Relationship Id="rId9" Type="http://schemas.openxmlformats.org/officeDocument/2006/relationships/hyperlink" Target="mailto:jbeichner@clarion.edu" TargetMode="External"/><Relationship Id="rId14" Type="http://schemas.openxmlformats.org/officeDocument/2006/relationships/hyperlink" Target="http://securecenter.sagepub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usagereports.elsevier.com/asp/main.aspx" TargetMode="External"/><Relationship Id="rId13" Type="http://schemas.openxmlformats.org/officeDocument/2006/relationships/hyperlink" Target="mailto:admin@clarion.edu" TargetMode="External"/><Relationship Id="rId18" Type="http://schemas.openxmlformats.org/officeDocument/2006/relationships/hyperlink" Target="https://my.cas.org/" TargetMode="External"/><Relationship Id="rId26" Type="http://schemas.openxmlformats.org/officeDocument/2006/relationships/hyperlink" Target="http://admin.galegroup.com/" TargetMode="External"/><Relationship Id="rId39" Type="http://schemas.openxmlformats.org/officeDocument/2006/relationships/hyperlink" Target="https://nam04.safelinks.protection.outlook.com/?url=https%3A%2F%2Fjournals.sagepub.com%2F&amp;data=02%7C01%7Cgtrimble%40clarion.edu%7C5b83fde8824148d75e8c08d7b5534d9b%7Cac5281b27ef14be9a6b48db2cf96ecca%7C0%7C1%7C637177241717933099&amp;sdata=dFOwA%2FDWGU4H3LKZMibYDBUMhosLYOO%2F%2Fd0366aKKFw%3D&amp;reserved=0" TargetMode="External"/><Relationship Id="rId3" Type="http://schemas.openxmlformats.org/officeDocument/2006/relationships/hyperlink" Target="http://www.tandfonline.com/doi/book/10.1081/E-ELIS3" TargetMode="External"/><Relationship Id="rId21" Type="http://schemas.openxmlformats.org/officeDocument/2006/relationships/hyperlink" Target="http://admin.galegroup.com/" TargetMode="External"/><Relationship Id="rId34" Type="http://schemas.openxmlformats.org/officeDocument/2006/relationships/hyperlink" Target="mailto:rnewbury@clarion.edu" TargetMode="External"/><Relationship Id="rId42" Type="http://schemas.openxmlformats.org/officeDocument/2006/relationships/hyperlink" Target="https://subscriberservices.sams.oup.com/" TargetMode="External"/><Relationship Id="rId47" Type="http://schemas.openxmlformats.org/officeDocument/2006/relationships/printerSettings" Target="../printerSettings/printerSettings3.bin"/><Relationship Id="rId7" Type="http://schemas.openxmlformats.org/officeDocument/2006/relationships/hyperlink" Target="https://subscriberservices.sams.oup.com/" TargetMode="External"/><Relationship Id="rId12" Type="http://schemas.openxmlformats.org/officeDocument/2006/relationships/hyperlink" Target="http://admin.proquest.com/login" TargetMode="External"/><Relationship Id="rId17" Type="http://schemas.openxmlformats.org/officeDocument/2006/relationships/hyperlink" Target="mailto:jbeichner@clarion.edu" TargetMode="External"/><Relationship Id="rId25" Type="http://schemas.openxmlformats.org/officeDocument/2006/relationships/hyperlink" Target="mailto:gtrimble@clarion.edu" TargetMode="External"/><Relationship Id="rId33" Type="http://schemas.openxmlformats.org/officeDocument/2006/relationships/hyperlink" Target="mailto:SDCl@rion309" TargetMode="External"/><Relationship Id="rId38" Type="http://schemas.openxmlformats.org/officeDocument/2006/relationships/hyperlink" Target="http://securecenter.sagepub.com/" TargetMode="External"/><Relationship Id="rId46" Type="http://schemas.openxmlformats.org/officeDocument/2006/relationships/hyperlink" Target="https://stats.ovid.com/V5/" TargetMode="External"/><Relationship Id="rId2" Type="http://schemas.openxmlformats.org/officeDocument/2006/relationships/hyperlink" Target="http://admin.credoreference.com/" TargetMode="External"/><Relationship Id="rId16" Type="http://schemas.openxmlformats.org/officeDocument/2006/relationships/hyperlink" Target="http://clientcenter.serialssolutions.com/" TargetMode="External"/><Relationship Id="rId20" Type="http://schemas.openxmlformats.org/officeDocument/2006/relationships/hyperlink" Target="http://www.jstor.org/analytics" TargetMode="External"/><Relationship Id="rId29" Type="http://schemas.openxmlformats.org/officeDocument/2006/relationships/hyperlink" Target="http://app.news.wiley.com/e/er?elq_mid=7469&amp;elq_cid=3289782&amp;s=1133198723&amp;lid=20605&amp;elq=8b5e116a38a346b980a16603e8f64630&amp;elqaid=7469&amp;elqat=1&amp;elqTrackId=83bf12085e44466d94212ea219d14086" TargetMode="External"/><Relationship Id="rId41" Type="http://schemas.openxmlformats.org/officeDocument/2006/relationships/hyperlink" Target="https://c-usagereports.galeusageportal.com/cognos11/bi/?perspective=GaleWelcome" TargetMode="External"/><Relationship Id="rId1" Type="http://schemas.openxmlformats.org/officeDocument/2006/relationships/hyperlink" Target="http://pubs.acs.org/4librarians/usage/index.html" TargetMode="External"/><Relationship Id="rId6" Type="http://schemas.openxmlformats.org/officeDocument/2006/relationships/hyperlink" Target="http://admin.galegroup.com/" TargetMode="External"/><Relationship Id="rId11" Type="http://schemas.openxmlformats.org/officeDocument/2006/relationships/hyperlink" Target="http://www.stats.oclc.org/" TargetMode="External"/><Relationship Id="rId24" Type="http://schemas.openxmlformats.org/officeDocument/2006/relationships/hyperlink" Target="http://support.crcnetbase.com/" TargetMode="External"/><Relationship Id="rId32" Type="http://schemas.openxmlformats.org/officeDocument/2006/relationships/hyperlink" Target="http://chronicle.com/campuswide/reports/" TargetMode="External"/><Relationship Id="rId37" Type="http://schemas.openxmlformats.org/officeDocument/2006/relationships/hyperlink" Target="mailto:tlatour@clarion.edu" TargetMode="External"/><Relationship Id="rId40" Type="http://schemas.openxmlformats.org/officeDocument/2006/relationships/hyperlink" Target="mailto:gtrimble@clarion.edu" TargetMode="External"/><Relationship Id="rId45" Type="http://schemas.openxmlformats.org/officeDocument/2006/relationships/hyperlink" Target="mailto:TF@Clarion2019" TargetMode="External"/><Relationship Id="rId5" Type="http://schemas.openxmlformats.org/officeDocument/2006/relationships/hyperlink" Target="http://admin.galegroup.com/" TargetMode="External"/><Relationship Id="rId15" Type="http://schemas.openxmlformats.org/officeDocument/2006/relationships/hyperlink" Target="http://admin.galegroup.com/" TargetMode="External"/><Relationship Id="rId23" Type="http://schemas.openxmlformats.org/officeDocument/2006/relationships/hyperlink" Target="mailto:jbeichner@clarion.edu" TargetMode="External"/><Relationship Id="rId28" Type="http://schemas.openxmlformats.org/officeDocument/2006/relationships/hyperlink" Target="http://adminportal.alexanderstreet.com/" TargetMode="External"/><Relationship Id="rId36" Type="http://schemas.openxmlformats.org/officeDocument/2006/relationships/hyperlink" Target="mailto:jbeichner@clarion.edu" TargetMode="External"/><Relationship Id="rId10" Type="http://schemas.openxmlformats.org/officeDocument/2006/relationships/hyperlink" Target="http://www.stats.oclc.org/" TargetMode="External"/><Relationship Id="rId19" Type="http://schemas.openxmlformats.org/officeDocument/2006/relationships/hyperlink" Target="mailto:RSC.centralgreat@thomsonreuters.com" TargetMode="External"/><Relationship Id="rId31" Type="http://schemas.openxmlformats.org/officeDocument/2006/relationships/hyperlink" Target="mailto:rona_bilbro@sil.org" TargetMode="External"/><Relationship Id="rId44" Type="http://schemas.openxmlformats.org/officeDocument/2006/relationships/hyperlink" Target="mailto:jbeichner@clarion.edu" TargetMode="External"/><Relationship Id="rId4" Type="http://schemas.openxmlformats.org/officeDocument/2006/relationships/hyperlink" Target="https://subscriberservices.sams.oup.com/" TargetMode="External"/><Relationship Id="rId9" Type="http://schemas.openxmlformats.org/officeDocument/2006/relationships/hyperlink" Target="http://www.stats.oclc.org/" TargetMode="External"/><Relationship Id="rId14" Type="http://schemas.openxmlformats.org/officeDocument/2006/relationships/hyperlink" Target="http://www.mergentonline.com/basicsearch.php" TargetMode="External"/><Relationship Id="rId22" Type="http://schemas.openxmlformats.org/officeDocument/2006/relationships/hyperlink" Target="http://admin.galegroup.com/" TargetMode="External"/><Relationship Id="rId27" Type="http://schemas.openxmlformats.org/officeDocument/2006/relationships/hyperlink" Target="mailto:joanne@waldolib.org" TargetMode="External"/><Relationship Id="rId30" Type="http://schemas.openxmlformats.org/officeDocument/2006/relationships/hyperlink" Target="http://www.rclweb.net/" TargetMode="External"/><Relationship Id="rId35" Type="http://schemas.openxmlformats.org/officeDocument/2006/relationships/hyperlink" Target="http://www.nexisuni.com/" TargetMode="External"/><Relationship Id="rId43" Type="http://schemas.openxmlformats.org/officeDocument/2006/relationships/hyperlink" Target="https://connect.liblynx.com/counter/library/2215553" TargetMode="External"/><Relationship Id="rId48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admin.proquest.com/login" TargetMode="External"/><Relationship Id="rId2" Type="http://schemas.openxmlformats.org/officeDocument/2006/relationships/hyperlink" Target="http://admin.proquest.com/login" TargetMode="External"/><Relationship Id="rId1" Type="http://schemas.openxmlformats.org/officeDocument/2006/relationships/hyperlink" Target="http://admin.proquest.com/login" TargetMode="External"/><Relationship Id="rId6" Type="http://schemas.openxmlformats.org/officeDocument/2006/relationships/table" Target="../tables/table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admin.proquest.com/login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cup@dmin308" TargetMode="External"/><Relationship Id="rId2" Type="http://schemas.openxmlformats.org/officeDocument/2006/relationships/hyperlink" Target="mailto:cup@dmin308" TargetMode="External"/><Relationship Id="rId1" Type="http://schemas.openxmlformats.org/officeDocument/2006/relationships/hyperlink" Target="http://eadmin.epnet.com/eadmin/login.aspx" TargetMode="External"/><Relationship Id="rId6" Type="http://schemas.openxmlformats.org/officeDocument/2006/relationships/table" Target="../tables/table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eadmin.epnet.com/eadmin/login.asp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zoomScale="80" zoomScaleNormal="80" workbookViewId="0">
      <pane xSplit="7" ySplit="5" topLeftCell="K6" activePane="bottomRight" state="frozen"/>
      <selection pane="topRight" activeCell="H1" sqref="H1"/>
      <selection pane="bottomLeft" activeCell="A6" sqref="A6"/>
      <selection pane="bottomRight" activeCell="H13" sqref="H13:S13"/>
    </sheetView>
  </sheetViews>
  <sheetFormatPr defaultColWidth="9.140625" defaultRowHeight="36.75" customHeight="1" x14ac:dyDescent="0.2"/>
  <cols>
    <col min="1" max="1" width="4.140625" style="59" customWidth="1"/>
    <col min="2" max="2" width="3.85546875" style="59" customWidth="1"/>
    <col min="3" max="3" width="27.5703125" style="36" bestFit="1" customWidth="1"/>
    <col min="4" max="4" width="8.5703125" style="36" customWidth="1"/>
    <col min="5" max="5" width="12.85546875" style="19" customWidth="1"/>
    <col min="6" max="7" width="8.5703125" style="19" customWidth="1"/>
    <col min="8" max="19" width="8.28515625" style="20" customWidth="1"/>
    <col min="20" max="20" width="9.85546875" style="35" customWidth="1"/>
    <col min="21" max="22" width="11.28515625" style="1" customWidth="1"/>
    <col min="23" max="16384" width="9.140625" style="1"/>
  </cols>
  <sheetData>
    <row r="1" spans="1:23" ht="16.5" x14ac:dyDescent="0.2">
      <c r="A1" s="179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3" ht="16.5" x14ac:dyDescent="0.3">
      <c r="A2" s="181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35"/>
    </row>
    <row r="3" spans="1:23" ht="16.5" x14ac:dyDescent="0.2">
      <c r="A3" s="179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</row>
    <row r="4" spans="1:23" ht="16.5" x14ac:dyDescent="0.2">
      <c r="A4" s="179" t="s">
        <v>251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</row>
    <row r="5" spans="1:23" s="38" customFormat="1" ht="69.75" customHeight="1" x14ac:dyDescent="0.2">
      <c r="A5" s="58" t="s">
        <v>32</v>
      </c>
      <c r="B5" s="58" t="s">
        <v>75</v>
      </c>
      <c r="C5" s="36" t="s">
        <v>47</v>
      </c>
      <c r="D5" s="19" t="s">
        <v>55</v>
      </c>
      <c r="E5" s="19" t="s">
        <v>70</v>
      </c>
      <c r="F5" s="19" t="s">
        <v>71</v>
      </c>
      <c r="G5" s="19" t="s">
        <v>72</v>
      </c>
      <c r="H5" s="20" t="s">
        <v>35</v>
      </c>
      <c r="I5" s="20" t="s">
        <v>36</v>
      </c>
      <c r="J5" s="18" t="s">
        <v>37</v>
      </c>
      <c r="K5" s="18" t="s">
        <v>38</v>
      </c>
      <c r="L5" s="18" t="s">
        <v>39</v>
      </c>
      <c r="M5" s="18" t="s">
        <v>40</v>
      </c>
      <c r="N5" s="18" t="s">
        <v>41</v>
      </c>
      <c r="O5" s="18" t="s">
        <v>42</v>
      </c>
      <c r="P5" s="18" t="s">
        <v>43</v>
      </c>
      <c r="Q5" s="18" t="s">
        <v>44</v>
      </c>
      <c r="R5" s="18" t="s">
        <v>45</v>
      </c>
      <c r="S5" s="18" t="s">
        <v>46</v>
      </c>
      <c r="T5" s="37" t="s">
        <v>48</v>
      </c>
      <c r="U5" s="57" t="s">
        <v>135</v>
      </c>
      <c r="V5" s="57" t="s">
        <v>134</v>
      </c>
    </row>
    <row r="6" spans="1:23" s="38" customFormat="1" ht="69.75" customHeight="1" x14ac:dyDescent="0.2">
      <c r="A6" s="85"/>
      <c r="B6" s="86" t="s">
        <v>98</v>
      </c>
      <c r="C6" s="87" t="s">
        <v>57</v>
      </c>
      <c r="D6" s="85" t="s">
        <v>88</v>
      </c>
      <c r="E6" s="175" t="s">
        <v>73</v>
      </c>
      <c r="F6" s="85">
        <v>2234958</v>
      </c>
      <c r="G6" s="85" t="s">
        <v>267</v>
      </c>
      <c r="H6" s="46">
        <v>0</v>
      </c>
      <c r="I6" s="46">
        <v>0</v>
      </c>
      <c r="J6" s="46">
        <v>0</v>
      </c>
      <c r="K6" s="46">
        <v>8</v>
      </c>
      <c r="L6" s="46">
        <v>2</v>
      </c>
      <c r="M6" s="46">
        <v>50</v>
      </c>
      <c r="N6" s="46">
        <v>1</v>
      </c>
      <c r="O6" s="46">
        <v>1</v>
      </c>
      <c r="P6" s="46">
        <v>0</v>
      </c>
      <c r="Q6" s="46">
        <v>0</v>
      </c>
      <c r="R6" s="46">
        <v>0</v>
      </c>
      <c r="S6" s="46">
        <v>0</v>
      </c>
      <c r="T6" s="151">
        <f>SUM(Table334[[#This Row],[JUL]:[JUN]])</f>
        <v>62</v>
      </c>
      <c r="U6" s="78" t="s">
        <v>244</v>
      </c>
      <c r="V6" s="78">
        <v>0</v>
      </c>
    </row>
    <row r="7" spans="1:23" ht="34.5" customHeight="1" x14ac:dyDescent="0.2">
      <c r="A7" s="27" t="s">
        <v>29</v>
      </c>
      <c r="B7" s="17" t="s">
        <v>98</v>
      </c>
      <c r="C7" s="16" t="s">
        <v>126</v>
      </c>
      <c r="D7" s="27" t="s">
        <v>94</v>
      </c>
      <c r="E7" s="166" t="s">
        <v>271</v>
      </c>
      <c r="F7" s="27" t="s">
        <v>128</v>
      </c>
      <c r="G7" s="27" t="s">
        <v>129</v>
      </c>
      <c r="H7" s="15">
        <v>1</v>
      </c>
      <c r="I7" s="15">
        <v>0</v>
      </c>
      <c r="J7" s="15">
        <v>4</v>
      </c>
      <c r="K7" s="15">
        <v>15</v>
      </c>
      <c r="L7" s="15">
        <v>4</v>
      </c>
      <c r="M7" s="15">
        <v>0</v>
      </c>
      <c r="N7" s="15">
        <v>1</v>
      </c>
      <c r="O7" s="15">
        <v>1</v>
      </c>
      <c r="P7" s="15">
        <v>1</v>
      </c>
      <c r="Q7" s="15">
        <v>0</v>
      </c>
      <c r="R7" s="15">
        <v>0</v>
      </c>
      <c r="S7" s="15">
        <v>1</v>
      </c>
      <c r="T7" s="26">
        <f>SUM(Table334[[#This Row],[JUL]:[JUN]])</f>
        <v>28</v>
      </c>
      <c r="U7" s="39"/>
      <c r="V7" s="39"/>
    </row>
    <row r="8" spans="1:23" ht="36.75" customHeight="1" x14ac:dyDescent="0.2">
      <c r="A8" s="102" t="s">
        <v>214</v>
      </c>
      <c r="B8" s="103"/>
      <c r="C8" s="104" t="s">
        <v>213</v>
      </c>
      <c r="D8" s="102" t="s">
        <v>94</v>
      </c>
      <c r="E8" s="105" t="s">
        <v>216</v>
      </c>
      <c r="F8" s="105" t="s">
        <v>166</v>
      </c>
      <c r="G8" s="102">
        <v>0</v>
      </c>
      <c r="H8" s="15">
        <v>93</v>
      </c>
      <c r="I8" s="15">
        <v>59</v>
      </c>
      <c r="J8" s="15">
        <v>949</v>
      </c>
      <c r="K8" s="15">
        <v>1551</v>
      </c>
      <c r="L8" s="15">
        <v>409</v>
      </c>
      <c r="M8" s="15">
        <v>17</v>
      </c>
      <c r="N8" s="15">
        <v>219</v>
      </c>
      <c r="O8" s="15">
        <v>479</v>
      </c>
      <c r="P8" s="15">
        <v>523</v>
      </c>
      <c r="Q8" s="15">
        <v>203</v>
      </c>
      <c r="R8" s="15">
        <v>0</v>
      </c>
      <c r="S8" s="151">
        <v>0</v>
      </c>
      <c r="T8" s="145">
        <f>SUM(Table334[[#This Row],[JUL]:[JUN]])</f>
        <v>4502</v>
      </c>
      <c r="U8" s="78">
        <v>0</v>
      </c>
      <c r="V8" s="78" t="s">
        <v>244</v>
      </c>
    </row>
    <row r="9" spans="1:23" ht="34.5" customHeight="1" x14ac:dyDescent="0.2">
      <c r="A9" s="27"/>
      <c r="B9" s="3" t="s">
        <v>98</v>
      </c>
      <c r="C9" s="4" t="s">
        <v>49</v>
      </c>
      <c r="D9" s="27" t="s">
        <v>93</v>
      </c>
      <c r="E9" s="42" t="s">
        <v>77</v>
      </c>
      <c r="F9" s="42" t="s">
        <v>78</v>
      </c>
      <c r="G9" s="27" t="s">
        <v>79</v>
      </c>
      <c r="H9" s="45">
        <v>46</v>
      </c>
      <c r="I9" s="45">
        <v>38</v>
      </c>
      <c r="J9" s="45">
        <v>270</v>
      </c>
      <c r="K9" s="45">
        <v>135</v>
      </c>
      <c r="L9" s="45">
        <v>178</v>
      </c>
      <c r="M9" s="45">
        <v>37</v>
      </c>
      <c r="N9" s="45">
        <v>104</v>
      </c>
      <c r="O9" s="45">
        <v>179</v>
      </c>
      <c r="P9" s="45">
        <v>387</v>
      </c>
      <c r="Q9" s="45">
        <v>219</v>
      </c>
      <c r="R9" s="45">
        <v>24</v>
      </c>
      <c r="S9" s="45">
        <v>99</v>
      </c>
      <c r="T9" s="151">
        <f>SUM(Table334[[#This Row],[JUL]:[JUN]])</f>
        <v>1716</v>
      </c>
      <c r="U9" s="78">
        <v>0</v>
      </c>
      <c r="V9" s="78" t="s">
        <v>244</v>
      </c>
    </row>
    <row r="10" spans="1:23" ht="34.5" customHeight="1" x14ac:dyDescent="0.2">
      <c r="A10" s="27"/>
      <c r="B10" s="3" t="s">
        <v>98</v>
      </c>
      <c r="C10" s="83" t="s">
        <v>157</v>
      </c>
      <c r="D10" s="27" t="s">
        <v>94</v>
      </c>
      <c r="E10" s="42" t="s">
        <v>80</v>
      </c>
      <c r="F10" s="27" t="s">
        <v>81</v>
      </c>
      <c r="G10" s="27" t="s">
        <v>268</v>
      </c>
      <c r="H10" s="45">
        <v>267</v>
      </c>
      <c r="I10" s="45">
        <v>285</v>
      </c>
      <c r="J10" s="45">
        <v>808</v>
      </c>
      <c r="K10" s="45">
        <v>761</v>
      </c>
      <c r="L10" s="45">
        <v>601</v>
      </c>
      <c r="M10" s="45">
        <v>283</v>
      </c>
      <c r="N10" s="45">
        <v>545</v>
      </c>
      <c r="O10" s="45">
        <v>718</v>
      </c>
      <c r="P10" s="45">
        <v>632</v>
      </c>
      <c r="Q10" s="45">
        <v>735</v>
      </c>
      <c r="R10" s="45">
        <v>288</v>
      </c>
      <c r="S10" s="45">
        <v>294</v>
      </c>
      <c r="T10" s="26">
        <f>SUM(Table334[[#This Row],[JUL]:[JUN]])</f>
        <v>6217</v>
      </c>
      <c r="U10" s="78">
        <v>0</v>
      </c>
      <c r="V10" s="78">
        <v>0</v>
      </c>
    </row>
    <row r="11" spans="1:23" ht="34.5" customHeight="1" x14ac:dyDescent="0.2">
      <c r="A11" s="154"/>
      <c r="B11" s="155"/>
      <c r="C11" s="156" t="s">
        <v>257</v>
      </c>
      <c r="D11" s="157" t="s">
        <v>258</v>
      </c>
      <c r="E11" s="42" t="s">
        <v>259</v>
      </c>
      <c r="F11" s="27" t="s">
        <v>104</v>
      </c>
      <c r="G11" s="27" t="s">
        <v>260</v>
      </c>
      <c r="H11" s="159">
        <v>309</v>
      </c>
      <c r="I11" s="159">
        <v>239</v>
      </c>
      <c r="J11" s="159">
        <v>414</v>
      </c>
      <c r="K11" s="159">
        <v>554</v>
      </c>
      <c r="L11" s="159">
        <v>384</v>
      </c>
      <c r="M11" s="159">
        <v>274</v>
      </c>
      <c r="N11" s="159">
        <v>993</v>
      </c>
      <c r="O11" s="159">
        <v>838</v>
      </c>
      <c r="P11" s="159">
        <v>599</v>
      </c>
      <c r="Q11" s="159">
        <v>837</v>
      </c>
      <c r="R11" s="159">
        <v>553</v>
      </c>
      <c r="S11" s="159">
        <v>515</v>
      </c>
      <c r="T11" s="160">
        <f>SUM(Table334[[#This Row],[JUL]:[JUN]])</f>
        <v>6509</v>
      </c>
      <c r="U11" s="161"/>
      <c r="V11" s="161"/>
    </row>
    <row r="12" spans="1:23" ht="34.5" customHeight="1" x14ac:dyDescent="0.2">
      <c r="A12" s="154"/>
      <c r="B12" s="155"/>
      <c r="C12" s="156" t="s">
        <v>261</v>
      </c>
      <c r="D12" s="157" t="s">
        <v>262</v>
      </c>
      <c r="E12" s="157"/>
      <c r="F12" s="158"/>
      <c r="G12" s="158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60">
        <f>SUM(Table334[[#This Row],[JUL]:[JUN]])</f>
        <v>0</v>
      </c>
      <c r="U12" s="161"/>
      <c r="V12" s="161"/>
    </row>
    <row r="13" spans="1:23" ht="34.5" customHeight="1" x14ac:dyDescent="0.2">
      <c r="A13" s="27"/>
      <c r="B13" s="3"/>
      <c r="C13" s="4" t="s">
        <v>158</v>
      </c>
      <c r="D13" s="27" t="s">
        <v>94</v>
      </c>
      <c r="E13" s="42" t="s">
        <v>80</v>
      </c>
      <c r="F13" s="27" t="s">
        <v>81</v>
      </c>
      <c r="G13" s="27" t="s">
        <v>268</v>
      </c>
      <c r="H13" s="45">
        <v>453</v>
      </c>
      <c r="I13" s="45">
        <v>443</v>
      </c>
      <c r="J13" s="45">
        <v>1298</v>
      </c>
      <c r="K13" s="45">
        <v>1508</v>
      </c>
      <c r="L13" s="45">
        <v>1034</v>
      </c>
      <c r="M13" s="45">
        <v>555</v>
      </c>
      <c r="N13" s="45">
        <v>1112</v>
      </c>
      <c r="O13" s="45">
        <v>1273</v>
      </c>
      <c r="P13" s="45">
        <v>1227</v>
      </c>
      <c r="Q13" s="45">
        <v>1478</v>
      </c>
      <c r="R13" s="45">
        <v>608</v>
      </c>
      <c r="S13" s="45">
        <v>623</v>
      </c>
      <c r="T13" s="26">
        <f>SUM(Table334[[#This Row],[JUL]:[JUN]])</f>
        <v>11612</v>
      </c>
      <c r="U13" s="78">
        <v>0</v>
      </c>
      <c r="V13" s="78">
        <v>0</v>
      </c>
    </row>
    <row r="14" spans="1:23" ht="34.5" customHeight="1" x14ac:dyDescent="0.2">
      <c r="A14" s="27"/>
      <c r="B14" s="3" t="s">
        <v>98</v>
      </c>
      <c r="C14" s="4" t="s">
        <v>50</v>
      </c>
      <c r="D14" s="27" t="s">
        <v>161</v>
      </c>
      <c r="E14" s="42" t="s">
        <v>234</v>
      </c>
      <c r="F14" s="42" t="s">
        <v>276</v>
      </c>
      <c r="G14" s="27" t="s">
        <v>264</v>
      </c>
      <c r="H14" s="45">
        <v>36</v>
      </c>
      <c r="I14" s="45">
        <v>7</v>
      </c>
      <c r="J14" s="45">
        <v>14</v>
      </c>
      <c r="K14" s="45">
        <v>9</v>
      </c>
      <c r="L14" s="45">
        <v>5</v>
      </c>
      <c r="M14" s="45">
        <v>11</v>
      </c>
      <c r="N14" s="45"/>
      <c r="O14" s="45"/>
      <c r="P14" s="45"/>
      <c r="Q14" s="45"/>
      <c r="R14" s="45"/>
      <c r="S14" s="137"/>
      <c r="T14" s="144">
        <f>SUM(Table334[[#This Row],[JUL]:[JUN]])</f>
        <v>82</v>
      </c>
      <c r="U14" s="141" t="s">
        <v>244</v>
      </c>
      <c r="V14" s="78" t="s">
        <v>244</v>
      </c>
    </row>
    <row r="15" spans="1:23" ht="34.5" customHeight="1" x14ac:dyDescent="0.2">
      <c r="A15" s="27" t="s">
        <v>33</v>
      </c>
      <c r="B15" s="17"/>
      <c r="C15" s="16" t="s">
        <v>95</v>
      </c>
      <c r="D15" s="27" t="s">
        <v>144</v>
      </c>
      <c r="E15" s="42" t="s">
        <v>143</v>
      </c>
      <c r="F15" s="27" t="s">
        <v>181</v>
      </c>
      <c r="G15" s="27" t="s">
        <v>82</v>
      </c>
      <c r="H15" s="45">
        <v>0</v>
      </c>
      <c r="I15" s="45">
        <v>6</v>
      </c>
      <c r="J15" s="45">
        <v>21</v>
      </c>
      <c r="K15" s="45">
        <v>43</v>
      </c>
      <c r="L15" s="45">
        <v>17</v>
      </c>
      <c r="M15" s="45">
        <v>48</v>
      </c>
      <c r="N15" s="15">
        <v>76</v>
      </c>
      <c r="O15" s="15">
        <v>186</v>
      </c>
      <c r="P15" s="15">
        <v>144</v>
      </c>
      <c r="Q15" s="15">
        <v>211</v>
      </c>
      <c r="R15" s="15">
        <v>0</v>
      </c>
      <c r="S15" s="139">
        <v>132</v>
      </c>
      <c r="T15" s="144">
        <f>SUM(Table334[[#This Row],[JUL]:[JUN]])</f>
        <v>884</v>
      </c>
      <c r="U15" s="141">
        <v>0</v>
      </c>
      <c r="V15" s="78">
        <v>0</v>
      </c>
    </row>
    <row r="16" spans="1:23" ht="34.5" customHeight="1" x14ac:dyDescent="0.2">
      <c r="A16" s="27" t="s">
        <v>33</v>
      </c>
      <c r="B16" s="3" t="s">
        <v>98</v>
      </c>
      <c r="C16" s="4" t="s">
        <v>6</v>
      </c>
      <c r="D16" s="27" t="s">
        <v>144</v>
      </c>
      <c r="E16" s="42" t="s">
        <v>143</v>
      </c>
      <c r="F16" s="27" t="s">
        <v>130</v>
      </c>
      <c r="G16" s="27" t="s">
        <v>82</v>
      </c>
      <c r="H16" s="6">
        <v>120</v>
      </c>
      <c r="I16" s="6">
        <v>18</v>
      </c>
      <c r="J16" s="6">
        <v>77</v>
      </c>
      <c r="K16" s="6">
        <v>48</v>
      </c>
      <c r="L16" s="6">
        <v>35</v>
      </c>
      <c r="M16" s="6">
        <v>5</v>
      </c>
      <c r="N16" s="45">
        <v>51</v>
      </c>
      <c r="O16" s="45">
        <v>336</v>
      </c>
      <c r="P16" s="45">
        <v>509</v>
      </c>
      <c r="Q16" s="45">
        <v>448</v>
      </c>
      <c r="R16" s="45">
        <v>1</v>
      </c>
      <c r="S16" s="137">
        <v>20</v>
      </c>
      <c r="T16" s="144">
        <f>SUM(Table334[[#This Row],[JUL]:[JUN]])</f>
        <v>1668</v>
      </c>
      <c r="U16" s="141">
        <v>0</v>
      </c>
      <c r="V16" s="78">
        <v>0</v>
      </c>
    </row>
    <row r="17" spans="1:22" ht="34.5" customHeight="1" x14ac:dyDescent="0.2">
      <c r="A17" s="27"/>
      <c r="B17" s="3"/>
      <c r="C17" s="4" t="s">
        <v>180</v>
      </c>
      <c r="D17" s="27"/>
      <c r="E17" s="165" t="s">
        <v>269</v>
      </c>
      <c r="F17" s="27" t="s">
        <v>270</v>
      </c>
      <c r="G17" s="27" t="s">
        <v>264</v>
      </c>
      <c r="H17" s="6">
        <v>18</v>
      </c>
      <c r="I17" s="6">
        <v>6</v>
      </c>
      <c r="J17" s="6">
        <v>14</v>
      </c>
      <c r="K17" s="6">
        <v>23</v>
      </c>
      <c r="L17" s="6">
        <v>15</v>
      </c>
      <c r="M17" s="6">
        <v>9</v>
      </c>
      <c r="N17" s="45">
        <v>4</v>
      </c>
      <c r="O17" s="45">
        <v>33</v>
      </c>
      <c r="P17" s="45">
        <v>21</v>
      </c>
      <c r="Q17" s="45">
        <v>161</v>
      </c>
      <c r="R17" s="45">
        <v>24</v>
      </c>
      <c r="S17" s="45">
        <v>47</v>
      </c>
      <c r="T17" s="26">
        <f>SUM(Table334[[#This Row],[JUL]:[JUN]])</f>
        <v>375</v>
      </c>
      <c r="U17" s="39"/>
      <c r="V17" s="39"/>
    </row>
    <row r="18" spans="1:22" ht="34.5" customHeight="1" x14ac:dyDescent="0.2">
      <c r="A18" s="27" t="s">
        <v>26</v>
      </c>
      <c r="B18" s="3" t="s">
        <v>98</v>
      </c>
      <c r="C18" s="4" t="s">
        <v>62</v>
      </c>
      <c r="D18" s="27" t="s">
        <v>97</v>
      </c>
      <c r="E18" s="42" t="s">
        <v>147</v>
      </c>
      <c r="F18" s="27" t="s">
        <v>83</v>
      </c>
      <c r="G18" s="27" t="s">
        <v>294</v>
      </c>
      <c r="H18" s="45">
        <v>14</v>
      </c>
      <c r="I18" s="45">
        <v>5</v>
      </c>
      <c r="J18" s="45">
        <v>38</v>
      </c>
      <c r="K18" s="45">
        <v>79</v>
      </c>
      <c r="L18" s="45">
        <v>48</v>
      </c>
      <c r="M18" s="45">
        <v>11</v>
      </c>
      <c r="N18" s="45">
        <v>19</v>
      </c>
      <c r="O18" s="45">
        <v>38</v>
      </c>
      <c r="P18" s="45">
        <v>9</v>
      </c>
      <c r="Q18" s="45">
        <v>46</v>
      </c>
      <c r="R18" s="45">
        <v>26</v>
      </c>
      <c r="S18" s="137">
        <v>29</v>
      </c>
      <c r="T18" s="144">
        <f>SUM(Table334[[#This Row],[JUL]:[JUN]])</f>
        <v>362</v>
      </c>
      <c r="U18" s="141">
        <v>0</v>
      </c>
      <c r="V18" s="78" t="s">
        <v>244</v>
      </c>
    </row>
    <row r="19" spans="1:22" ht="34.5" customHeight="1" x14ac:dyDescent="0.2">
      <c r="A19" s="27"/>
      <c r="B19" s="3"/>
      <c r="C19" s="4" t="s">
        <v>250</v>
      </c>
      <c r="D19" s="42"/>
      <c r="E19" s="165" t="s">
        <v>272</v>
      </c>
      <c r="F19" s="92" t="s">
        <v>83</v>
      </c>
      <c r="G19" s="92" t="s">
        <v>82</v>
      </c>
      <c r="H19" s="45">
        <v>2</v>
      </c>
      <c r="I19" s="45">
        <v>3</v>
      </c>
      <c r="J19" s="45">
        <v>5</v>
      </c>
      <c r="K19" s="45">
        <v>5</v>
      </c>
      <c r="L19" s="45">
        <v>3</v>
      </c>
      <c r="M19" s="45">
        <v>3</v>
      </c>
      <c r="N19" s="45">
        <v>222</v>
      </c>
      <c r="O19" s="45">
        <v>264</v>
      </c>
      <c r="P19" s="45">
        <v>91</v>
      </c>
      <c r="Q19" s="45">
        <v>96</v>
      </c>
      <c r="R19" s="45">
        <v>16</v>
      </c>
      <c r="S19" s="45">
        <v>64</v>
      </c>
      <c r="T19" s="26">
        <f>SUM(Table334[[#This Row],[JUL]:[JUN]])</f>
        <v>774</v>
      </c>
      <c r="U19" s="39"/>
      <c r="V19" s="39"/>
    </row>
    <row r="20" spans="1:22" ht="36.75" customHeight="1" thickBot="1" x14ac:dyDescent="0.25">
      <c r="A20" s="64"/>
      <c r="B20" s="63"/>
      <c r="C20" s="4" t="s">
        <v>52</v>
      </c>
      <c r="D20" s="65"/>
      <c r="E20" s="66"/>
      <c r="F20" s="41"/>
      <c r="G20" s="41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>
        <f>SUM(T6:T18)</f>
        <v>34017</v>
      </c>
      <c r="U20" s="39">
        <f>SUM(U6:U18)</f>
        <v>0</v>
      </c>
      <c r="V20" s="39">
        <f>SUM(V6:V18)</f>
        <v>0</v>
      </c>
    </row>
    <row r="21" spans="1:22" ht="36.75" customHeight="1" thickBot="1" x14ac:dyDescent="0.25">
      <c r="A21" s="58"/>
      <c r="C21" s="185" t="s">
        <v>105</v>
      </c>
      <c r="D21" s="186"/>
      <c r="E21" s="186"/>
      <c r="F21" s="183">
        <f>SUM(H20:S20)</f>
        <v>0</v>
      </c>
      <c r="G21" s="184"/>
      <c r="H21" s="72"/>
      <c r="S21" s="35"/>
      <c r="T21" s="1"/>
    </row>
    <row r="22" spans="1:22" ht="36.75" customHeight="1" x14ac:dyDescent="0.2">
      <c r="A22" s="58"/>
      <c r="B22" s="58"/>
    </row>
    <row r="23" spans="1:22" ht="36.75" customHeight="1" x14ac:dyDescent="0.2">
      <c r="A23" s="58"/>
      <c r="B23" s="58"/>
    </row>
    <row r="24" spans="1:22" ht="36.75" customHeight="1" x14ac:dyDescent="0.2">
      <c r="A24" s="58"/>
      <c r="B24" s="58"/>
    </row>
    <row r="25" spans="1:22" ht="36.75" customHeight="1" x14ac:dyDescent="0.2">
      <c r="A25" s="58"/>
      <c r="B25" s="58"/>
    </row>
    <row r="26" spans="1:22" ht="36.75" customHeight="1" x14ac:dyDescent="0.2">
      <c r="A26" s="58"/>
      <c r="B26" s="58"/>
    </row>
    <row r="27" spans="1:22" ht="36.75" customHeight="1" x14ac:dyDescent="0.2">
      <c r="A27" s="58"/>
      <c r="B27" s="58"/>
    </row>
    <row r="28" spans="1:22" ht="36.75" customHeight="1" x14ac:dyDescent="0.2">
      <c r="A28" s="58"/>
      <c r="B28" s="58"/>
    </row>
    <row r="29" spans="1:22" ht="36.75" customHeight="1" x14ac:dyDescent="0.2">
      <c r="A29" s="58"/>
      <c r="B29" s="58"/>
    </row>
    <row r="30" spans="1:22" ht="36.75" customHeight="1" x14ac:dyDescent="0.2">
      <c r="A30" s="58"/>
      <c r="B30" s="58"/>
    </row>
    <row r="31" spans="1:22" ht="36.75" customHeight="1" x14ac:dyDescent="0.2">
      <c r="A31" s="58"/>
      <c r="B31" s="58"/>
    </row>
    <row r="32" spans="1:22" ht="36.75" customHeight="1" x14ac:dyDescent="0.2">
      <c r="A32" s="58"/>
      <c r="B32" s="58"/>
    </row>
    <row r="33" spans="1:2" ht="36.75" customHeight="1" x14ac:dyDescent="0.2">
      <c r="A33" s="58"/>
      <c r="B33" s="58"/>
    </row>
    <row r="34" spans="1:2" ht="36.75" customHeight="1" x14ac:dyDescent="0.2">
      <c r="A34" s="58"/>
      <c r="B34" s="58"/>
    </row>
    <row r="35" spans="1:2" ht="36.75" customHeight="1" x14ac:dyDescent="0.2">
      <c r="A35" s="58"/>
      <c r="B35" s="58"/>
    </row>
    <row r="36" spans="1:2" ht="36.75" customHeight="1" x14ac:dyDescent="0.2">
      <c r="A36" s="58"/>
      <c r="B36" s="58"/>
    </row>
    <row r="37" spans="1:2" ht="36.75" customHeight="1" x14ac:dyDescent="0.2">
      <c r="A37" s="58"/>
      <c r="B37" s="58"/>
    </row>
    <row r="38" spans="1:2" ht="36.75" customHeight="1" x14ac:dyDescent="0.2">
      <c r="A38" s="58"/>
      <c r="B38" s="58"/>
    </row>
    <row r="39" spans="1:2" ht="36.75" customHeight="1" x14ac:dyDescent="0.2">
      <c r="A39" s="58"/>
      <c r="B39" s="58"/>
    </row>
    <row r="40" spans="1:2" ht="36.75" customHeight="1" x14ac:dyDescent="0.2">
      <c r="A40" s="58"/>
      <c r="B40" s="58"/>
    </row>
    <row r="41" spans="1:2" ht="36.75" customHeight="1" x14ac:dyDescent="0.2">
      <c r="A41" s="58"/>
      <c r="B41" s="58"/>
    </row>
    <row r="42" spans="1:2" ht="36.75" customHeight="1" x14ac:dyDescent="0.2">
      <c r="A42" s="58"/>
      <c r="B42" s="58"/>
    </row>
    <row r="43" spans="1:2" ht="36.75" customHeight="1" x14ac:dyDescent="0.2">
      <c r="A43" s="58"/>
      <c r="B43" s="58"/>
    </row>
    <row r="44" spans="1:2" ht="36.75" customHeight="1" x14ac:dyDescent="0.2">
      <c r="A44" s="58"/>
      <c r="B44" s="58"/>
    </row>
    <row r="45" spans="1:2" ht="36.75" customHeight="1" x14ac:dyDescent="0.2">
      <c r="A45" s="58"/>
      <c r="B45" s="58"/>
    </row>
    <row r="46" spans="1:2" ht="36.75" customHeight="1" x14ac:dyDescent="0.2">
      <c r="A46" s="58"/>
      <c r="B46" s="58"/>
    </row>
    <row r="47" spans="1:2" ht="36.75" customHeight="1" x14ac:dyDescent="0.2">
      <c r="A47" s="58"/>
      <c r="B47" s="58"/>
    </row>
    <row r="48" spans="1:2" ht="36.75" customHeight="1" x14ac:dyDescent="0.2">
      <c r="A48" s="58"/>
      <c r="B48" s="58"/>
    </row>
    <row r="49" spans="1:2" ht="36.75" customHeight="1" x14ac:dyDescent="0.2">
      <c r="A49" s="58"/>
      <c r="B49" s="58"/>
    </row>
    <row r="50" spans="1:2" ht="36.75" customHeight="1" x14ac:dyDescent="0.2">
      <c r="A50" s="58"/>
      <c r="B50" s="58"/>
    </row>
    <row r="51" spans="1:2" ht="36.75" customHeight="1" x14ac:dyDescent="0.2">
      <c r="A51" s="58"/>
      <c r="B51" s="58"/>
    </row>
    <row r="52" spans="1:2" ht="36.75" customHeight="1" x14ac:dyDescent="0.2">
      <c r="A52" s="58"/>
      <c r="B52" s="58"/>
    </row>
    <row r="53" spans="1:2" ht="36.75" customHeight="1" x14ac:dyDescent="0.2">
      <c r="A53" s="58"/>
      <c r="B53" s="58"/>
    </row>
    <row r="54" spans="1:2" ht="36.75" customHeight="1" x14ac:dyDescent="0.2">
      <c r="A54" s="58"/>
      <c r="B54" s="58"/>
    </row>
    <row r="55" spans="1:2" ht="36.75" customHeight="1" x14ac:dyDescent="0.2">
      <c r="A55" s="58"/>
      <c r="B55" s="58"/>
    </row>
    <row r="56" spans="1:2" ht="36.75" customHeight="1" x14ac:dyDescent="0.2">
      <c r="A56" s="58"/>
      <c r="B56" s="58"/>
    </row>
    <row r="57" spans="1:2" ht="36.75" customHeight="1" x14ac:dyDescent="0.2">
      <c r="A57" s="58"/>
      <c r="B57" s="58"/>
    </row>
    <row r="58" spans="1:2" ht="36.75" customHeight="1" x14ac:dyDescent="0.2">
      <c r="A58" s="58"/>
      <c r="B58" s="58"/>
    </row>
    <row r="59" spans="1:2" ht="36.75" customHeight="1" x14ac:dyDescent="0.2">
      <c r="A59" s="58"/>
      <c r="B59" s="58"/>
    </row>
    <row r="60" spans="1:2" ht="36.75" customHeight="1" x14ac:dyDescent="0.2">
      <c r="A60" s="58"/>
      <c r="B60" s="58"/>
    </row>
    <row r="61" spans="1:2" ht="36.75" customHeight="1" x14ac:dyDescent="0.2">
      <c r="A61" s="58"/>
      <c r="B61" s="58"/>
    </row>
    <row r="62" spans="1:2" ht="36.75" customHeight="1" x14ac:dyDescent="0.2">
      <c r="A62" s="58"/>
      <c r="B62" s="58"/>
    </row>
    <row r="63" spans="1:2" ht="36.75" customHeight="1" x14ac:dyDescent="0.2">
      <c r="A63" s="58"/>
      <c r="B63" s="58"/>
    </row>
  </sheetData>
  <mergeCells count="6">
    <mergeCell ref="A1:V1"/>
    <mergeCell ref="A2:V2"/>
    <mergeCell ref="A3:V3"/>
    <mergeCell ref="A4:V4"/>
    <mergeCell ref="F21:G21"/>
    <mergeCell ref="C21:E21"/>
  </mergeCells>
  <conditionalFormatting sqref="H20:V20 U19:V19 H19:S19">
    <cfRule type="containsBlanks" dxfId="88" priority="220">
      <formula>LEN(TRIM(H19))=0</formula>
    </cfRule>
  </conditionalFormatting>
  <conditionalFormatting sqref="H7:S7 U7:V7 U17:V17">
    <cfRule type="containsBlanks" dxfId="87" priority="188">
      <formula>LEN(TRIM(H7))=0</formula>
    </cfRule>
  </conditionalFormatting>
  <conditionalFormatting sqref="N17:Q17">
    <cfRule type="containsBlanks" dxfId="86" priority="146">
      <formula>LEN(TRIM(N17))=0</formula>
    </cfRule>
  </conditionalFormatting>
  <conditionalFormatting sqref="H17:M17">
    <cfRule type="containsBlanks" dxfId="85" priority="145">
      <formula>LEN(TRIM(H17))=0</formula>
    </cfRule>
  </conditionalFormatting>
  <conditionalFormatting sqref="R17:S17">
    <cfRule type="containsBlanks" dxfId="84" priority="140">
      <formula>LEN(TRIM(R17))=0</formula>
    </cfRule>
  </conditionalFormatting>
  <conditionalFormatting sqref="P10:Q13">
    <cfRule type="containsBlanks" dxfId="83" priority="37">
      <formula>LEN(TRIM(P10))=0</formula>
    </cfRule>
  </conditionalFormatting>
  <conditionalFormatting sqref="P15:Q16">
    <cfRule type="containsBlanks" dxfId="82" priority="34">
      <formula>LEN(TRIM(P15))=0</formula>
    </cfRule>
  </conditionalFormatting>
  <conditionalFormatting sqref="N18:Q18">
    <cfRule type="containsBlanks" dxfId="81" priority="32">
      <formula>LEN(TRIM(N18))=0</formula>
    </cfRule>
  </conditionalFormatting>
  <conditionalFormatting sqref="P8:Q8">
    <cfRule type="containsBlanks" dxfId="80" priority="31">
      <formula>LEN(TRIM(P8))=0</formula>
    </cfRule>
  </conditionalFormatting>
  <conditionalFormatting sqref="P9:Q9">
    <cfRule type="containsBlanks" dxfId="79" priority="30">
      <formula>LEN(TRIM(P9))=0</formula>
    </cfRule>
  </conditionalFormatting>
  <conditionalFormatting sqref="P6:Q6">
    <cfRule type="containsBlanks" dxfId="78" priority="29">
      <formula>LEN(TRIM(P6))=0</formula>
    </cfRule>
  </conditionalFormatting>
  <conditionalFormatting sqref="R9:S9 U9:V9">
    <cfRule type="containsBlanks" dxfId="77" priority="28">
      <formula>LEN(TRIM(R9))=0</formula>
    </cfRule>
  </conditionalFormatting>
  <conditionalFormatting sqref="R6:S6 U6:V6">
    <cfRule type="containsBlanks" dxfId="76" priority="27">
      <formula>LEN(TRIM(R6))=0</formula>
    </cfRule>
  </conditionalFormatting>
  <conditionalFormatting sqref="R8 T8">
    <cfRule type="containsBlanks" dxfId="75" priority="26">
      <formula>LEN(TRIM(R8))=0</formula>
    </cfRule>
  </conditionalFormatting>
  <conditionalFormatting sqref="R10:S12">
    <cfRule type="containsBlanks" dxfId="74" priority="25">
      <formula>LEN(TRIM(R10))=0</formula>
    </cfRule>
  </conditionalFormatting>
  <conditionalFormatting sqref="R13:S13">
    <cfRule type="containsBlanks" dxfId="73" priority="24">
      <formula>LEN(TRIM(R13))=0</formula>
    </cfRule>
  </conditionalFormatting>
  <conditionalFormatting sqref="P14:S14 U14:V14">
    <cfRule type="containsBlanks" dxfId="72" priority="23">
      <formula>LEN(TRIM(P14))=0</formula>
    </cfRule>
  </conditionalFormatting>
  <conditionalFormatting sqref="R15:S15 U15:V15">
    <cfRule type="containsBlanks" dxfId="71" priority="22">
      <formula>LEN(TRIM(R15))=0</formula>
    </cfRule>
  </conditionalFormatting>
  <conditionalFormatting sqref="R16:S16 U16:V16">
    <cfRule type="containsBlanks" dxfId="70" priority="21">
      <formula>LEN(TRIM(R16))=0</formula>
    </cfRule>
  </conditionalFormatting>
  <conditionalFormatting sqref="U18:V18 R18:S18">
    <cfRule type="containsBlanks" dxfId="69" priority="20">
      <formula>LEN(TRIM(R18))=0</formula>
    </cfRule>
  </conditionalFormatting>
  <conditionalFormatting sqref="U10:V13">
    <cfRule type="containsBlanks" dxfId="68" priority="19">
      <formula>LEN(TRIM(U10))=0</formula>
    </cfRule>
  </conditionalFormatting>
  <conditionalFormatting sqref="U8:V8">
    <cfRule type="containsBlanks" dxfId="67" priority="18">
      <formula>LEN(TRIM(U8))=0</formula>
    </cfRule>
  </conditionalFormatting>
  <conditionalFormatting sqref="H9:M9">
    <cfRule type="containsBlanks" dxfId="66" priority="17">
      <formula>LEN(TRIM(H9))=0</formula>
    </cfRule>
  </conditionalFormatting>
  <conditionalFormatting sqref="H6:M6">
    <cfRule type="containsBlanks" dxfId="65" priority="16">
      <formula>LEN(TRIM(H6))=0</formula>
    </cfRule>
  </conditionalFormatting>
  <conditionalFormatting sqref="H8:M8">
    <cfRule type="containsBlanks" dxfId="64" priority="15">
      <formula>LEN(TRIM(H8))=0</formula>
    </cfRule>
  </conditionalFormatting>
  <conditionalFormatting sqref="H15:M15">
    <cfRule type="containsBlanks" dxfId="63" priority="14">
      <formula>LEN(TRIM(H15))=0</formula>
    </cfRule>
  </conditionalFormatting>
  <conditionalFormatting sqref="H16:M16">
    <cfRule type="containsBlanks" dxfId="62" priority="13">
      <formula>LEN(TRIM(H16))=0</formula>
    </cfRule>
  </conditionalFormatting>
  <conditionalFormatting sqref="N10:O12">
    <cfRule type="containsBlanks" dxfId="61" priority="12">
      <formula>LEN(TRIM(N10))=0</formula>
    </cfRule>
  </conditionalFormatting>
  <conditionalFormatting sqref="K10:M12">
    <cfRule type="containsBlanks" dxfId="60" priority="11">
      <formula>LEN(TRIM(K10))=0</formula>
    </cfRule>
  </conditionalFormatting>
  <conditionalFormatting sqref="H10:J12">
    <cfRule type="containsBlanks" dxfId="59" priority="10">
      <formula>LEN(TRIM(H10))=0</formula>
    </cfRule>
  </conditionalFormatting>
  <conditionalFormatting sqref="H13:J13">
    <cfRule type="containsBlanks" dxfId="58" priority="7">
      <formula>LEN(TRIM(H13))=0</formula>
    </cfRule>
  </conditionalFormatting>
  <conditionalFormatting sqref="N13:O13">
    <cfRule type="containsBlanks" dxfId="57" priority="9">
      <formula>LEN(TRIM(N13))=0</formula>
    </cfRule>
  </conditionalFormatting>
  <conditionalFormatting sqref="K13:M13">
    <cfRule type="containsBlanks" dxfId="56" priority="8">
      <formula>LEN(TRIM(K13))=0</formula>
    </cfRule>
  </conditionalFormatting>
  <conditionalFormatting sqref="N8:O8">
    <cfRule type="containsBlanks" dxfId="55" priority="6">
      <formula>LEN(TRIM(N8))=0</formula>
    </cfRule>
  </conditionalFormatting>
  <conditionalFormatting sqref="N9:O9">
    <cfRule type="containsBlanks" dxfId="54" priority="5">
      <formula>LEN(TRIM(N9))=0</formula>
    </cfRule>
  </conditionalFormatting>
  <conditionalFormatting sqref="N15:O16">
    <cfRule type="containsBlanks" dxfId="53" priority="4">
      <formula>LEN(TRIM(N15))=0</formula>
    </cfRule>
  </conditionalFormatting>
  <conditionalFormatting sqref="N6:O6">
    <cfRule type="containsBlanks" dxfId="52" priority="3">
      <formula>LEN(TRIM(N6))=0</formula>
    </cfRule>
  </conditionalFormatting>
  <conditionalFormatting sqref="H18:M18">
    <cfRule type="containsBlanks" dxfId="51" priority="2">
      <formula>LEN(TRIM(H18))=0</formula>
    </cfRule>
  </conditionalFormatting>
  <conditionalFormatting sqref="H14:O14">
    <cfRule type="containsBlanks" dxfId="50" priority="1">
      <formula>LEN(TRIM(H14))=0</formula>
    </cfRule>
  </conditionalFormatting>
  <hyperlinks>
    <hyperlink ref="F14" r:id="rId1"/>
    <hyperlink ref="E18" r:id="rId2"/>
    <hyperlink ref="E16" r:id="rId3"/>
    <hyperlink ref="E15" r:id="rId4"/>
    <hyperlink ref="E10" r:id="rId5"/>
    <hyperlink ref="E13" r:id="rId6"/>
    <hyperlink ref="E9" r:id="rId7"/>
    <hyperlink ref="F9" r:id="rId8"/>
    <hyperlink ref="F8" r:id="rId9"/>
    <hyperlink ref="E14" r:id="rId10"/>
    <hyperlink ref="E6" r:id="rId11"/>
    <hyperlink ref="E11" r:id="rId12"/>
    <hyperlink ref="E17" r:id="rId13"/>
    <hyperlink ref="E19" r:id="rId14"/>
    <hyperlink ref="E7" r:id="rId15"/>
    <hyperlink ref="E8" r:id="rId16"/>
  </hyperlinks>
  <pageMargins left="0.7" right="0.7" top="0.75" bottom="0.75" header="0.3" footer="0.3"/>
  <pageSetup scale="82" orientation="portrait" horizontalDpi="4294967294" verticalDpi="300" r:id="rId17"/>
  <colBreaks count="1" manualBreakCount="1">
    <brk id="8" max="34" man="1"/>
  </colBreaks>
  <ignoredErrors>
    <ignoredError sqref="T20" calculatedColumn="1"/>
  </ignoredErrors>
  <tableParts count="1">
    <tablePart r:id="rId1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5" sqref="G5"/>
    </sheetView>
  </sheetViews>
  <sheetFormatPr defaultColWidth="44.28515625" defaultRowHeight="15.75" x14ac:dyDescent="0.25"/>
  <cols>
    <col min="1" max="1" width="37.42578125" style="47" customWidth="1"/>
    <col min="2" max="9" width="12.7109375" style="53" customWidth="1"/>
    <col min="10" max="10" width="12.7109375" style="47" customWidth="1"/>
    <col min="11" max="16384" width="44.28515625" style="47"/>
  </cols>
  <sheetData>
    <row r="1" spans="1:17" s="50" customFormat="1" ht="18" x14ac:dyDescent="0.2">
      <c r="A1" s="187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49"/>
      <c r="L1" s="49"/>
      <c r="M1" s="49"/>
      <c r="N1" s="49"/>
      <c r="O1" s="49"/>
      <c r="P1" s="49"/>
      <c r="Q1" s="49"/>
    </row>
    <row r="2" spans="1:17" s="50" customFormat="1" ht="18" x14ac:dyDescent="0.2">
      <c r="A2" s="187" t="s">
        <v>119</v>
      </c>
      <c r="B2" s="188"/>
      <c r="C2" s="188"/>
      <c r="D2" s="188"/>
      <c r="E2" s="188"/>
      <c r="F2" s="188"/>
      <c r="G2" s="188"/>
      <c r="H2" s="188"/>
      <c r="I2" s="188"/>
      <c r="J2" s="188"/>
      <c r="K2" s="49"/>
      <c r="L2" s="49"/>
      <c r="M2" s="49"/>
      <c r="N2" s="49"/>
      <c r="O2" s="49"/>
      <c r="P2" s="49"/>
      <c r="Q2" s="49"/>
    </row>
    <row r="3" spans="1:17" s="50" customFormat="1" ht="18" x14ac:dyDescent="0.2">
      <c r="A3" s="187" t="s">
        <v>154</v>
      </c>
      <c r="B3" s="188"/>
      <c r="C3" s="188"/>
      <c r="D3" s="188"/>
      <c r="E3" s="188"/>
      <c r="F3" s="188"/>
      <c r="G3" s="188"/>
      <c r="H3" s="188"/>
      <c r="I3" s="188"/>
      <c r="J3" s="188"/>
      <c r="K3" s="49"/>
      <c r="L3" s="49"/>
      <c r="M3" s="49"/>
      <c r="N3" s="49"/>
      <c r="O3" s="49"/>
      <c r="P3" s="49"/>
      <c r="Q3" s="49"/>
    </row>
    <row r="4" spans="1:17" s="82" customFormat="1" ht="48" customHeight="1" x14ac:dyDescent="0.25">
      <c r="A4" s="80" t="s">
        <v>120</v>
      </c>
      <c r="B4" s="81" t="s">
        <v>150</v>
      </c>
      <c r="C4" s="81" t="s">
        <v>151</v>
      </c>
      <c r="D4" s="81" t="s">
        <v>152</v>
      </c>
      <c r="E4" s="81" t="s">
        <v>140</v>
      </c>
      <c r="F4" s="81" t="s">
        <v>148</v>
      </c>
      <c r="G4" s="81" t="s">
        <v>153</v>
      </c>
      <c r="H4" s="81" t="s">
        <v>154</v>
      </c>
      <c r="I4" s="81" t="s">
        <v>155</v>
      </c>
      <c r="J4" s="81" t="s">
        <v>149</v>
      </c>
    </row>
    <row r="5" spans="1:17" x14ac:dyDescent="0.25">
      <c r="A5" s="48" t="s">
        <v>111</v>
      </c>
      <c r="B5" s="51">
        <v>222</v>
      </c>
      <c r="C5" s="51">
        <v>253</v>
      </c>
      <c r="D5" s="51">
        <v>253</v>
      </c>
      <c r="E5" s="51">
        <v>21</v>
      </c>
      <c r="F5" s="51">
        <v>21</v>
      </c>
      <c r="G5" s="51"/>
      <c r="H5" s="51"/>
      <c r="I5" s="51"/>
      <c r="J5" s="54"/>
    </row>
    <row r="6" spans="1:17" x14ac:dyDescent="0.25">
      <c r="A6" s="48" t="s">
        <v>112</v>
      </c>
      <c r="B6" s="51">
        <v>15</v>
      </c>
      <c r="C6" s="51">
        <v>28</v>
      </c>
      <c r="D6" s="51">
        <v>13</v>
      </c>
      <c r="E6" s="51">
        <v>10</v>
      </c>
      <c r="F6" s="51">
        <v>10</v>
      </c>
      <c r="G6" s="51"/>
      <c r="H6" s="51"/>
      <c r="I6" s="51"/>
      <c r="J6" s="54"/>
    </row>
    <row r="7" spans="1:17" x14ac:dyDescent="0.25">
      <c r="A7" s="48" t="s">
        <v>113</v>
      </c>
      <c r="B7" s="51">
        <v>4388</v>
      </c>
      <c r="C7" s="51">
        <v>6226</v>
      </c>
      <c r="D7" s="51">
        <v>5588</v>
      </c>
      <c r="E7" s="51">
        <v>7609</v>
      </c>
      <c r="F7" s="51">
        <v>8710</v>
      </c>
      <c r="G7" s="51"/>
      <c r="H7" s="51"/>
      <c r="I7" s="51"/>
      <c r="J7" s="54"/>
    </row>
    <row r="8" spans="1:17" x14ac:dyDescent="0.25">
      <c r="A8" s="48" t="s">
        <v>171</v>
      </c>
      <c r="B8" s="51"/>
      <c r="C8" s="51"/>
      <c r="D8" s="51">
        <v>129</v>
      </c>
      <c r="E8" s="51">
        <v>143</v>
      </c>
      <c r="F8" s="51">
        <v>143</v>
      </c>
      <c r="G8" s="51"/>
      <c r="H8" s="51"/>
      <c r="I8" s="51"/>
      <c r="J8" s="54"/>
    </row>
    <row r="9" spans="1:17" x14ac:dyDescent="0.25">
      <c r="A9" s="48" t="s">
        <v>174</v>
      </c>
      <c r="B9" s="51"/>
      <c r="C9" s="51"/>
      <c r="D9" s="51"/>
      <c r="E9" s="51">
        <v>342</v>
      </c>
      <c r="F9" s="51">
        <v>342</v>
      </c>
      <c r="G9" s="51"/>
      <c r="H9" s="51"/>
      <c r="I9" s="51"/>
      <c r="J9" s="54"/>
    </row>
    <row r="10" spans="1:17" x14ac:dyDescent="0.25">
      <c r="A10" s="48" t="s">
        <v>31</v>
      </c>
      <c r="B10" s="51">
        <v>3</v>
      </c>
      <c r="C10" s="51">
        <v>7</v>
      </c>
      <c r="D10" s="51">
        <v>1</v>
      </c>
      <c r="E10" s="51">
        <v>4</v>
      </c>
      <c r="F10" s="51">
        <v>4</v>
      </c>
      <c r="G10" s="51"/>
      <c r="H10" s="51"/>
      <c r="I10" s="51"/>
      <c r="J10" s="54"/>
    </row>
    <row r="11" spans="1:17" x14ac:dyDescent="0.25">
      <c r="A11" s="48" t="s">
        <v>115</v>
      </c>
      <c r="B11" s="51">
        <v>326</v>
      </c>
      <c r="C11" s="51">
        <v>269</v>
      </c>
      <c r="D11" s="51">
        <v>157</v>
      </c>
      <c r="E11" s="51">
        <v>164</v>
      </c>
      <c r="F11" s="51">
        <v>164</v>
      </c>
      <c r="G11" s="51"/>
      <c r="H11" s="51"/>
      <c r="I11" s="51"/>
      <c r="J11" s="54"/>
    </row>
    <row r="12" spans="1:17" x14ac:dyDescent="0.25">
      <c r="A12" s="48" t="s">
        <v>172</v>
      </c>
      <c r="B12" s="51"/>
      <c r="C12" s="51"/>
      <c r="D12" s="51">
        <v>69</v>
      </c>
      <c r="E12" s="51">
        <v>97</v>
      </c>
      <c r="F12" s="51">
        <v>97</v>
      </c>
      <c r="G12" s="51"/>
      <c r="H12" s="51"/>
      <c r="I12" s="51"/>
      <c r="J12" s="54"/>
    </row>
    <row r="13" spans="1:17" x14ac:dyDescent="0.25">
      <c r="A13" s="48" t="s">
        <v>173</v>
      </c>
      <c r="B13" s="51"/>
      <c r="C13" s="51"/>
      <c r="D13" s="51">
        <v>0</v>
      </c>
      <c r="E13" s="51">
        <v>0</v>
      </c>
      <c r="F13" s="51">
        <v>0</v>
      </c>
      <c r="G13" s="51"/>
      <c r="H13" s="51"/>
      <c r="I13" s="51"/>
      <c r="J13" s="54"/>
    </row>
    <row r="14" spans="1:17" x14ac:dyDescent="0.25">
      <c r="A14" s="48" t="s">
        <v>114</v>
      </c>
      <c r="B14" s="51">
        <v>0</v>
      </c>
      <c r="C14" s="51">
        <v>1</v>
      </c>
      <c r="D14" s="51">
        <v>1</v>
      </c>
      <c r="E14" s="51">
        <v>1</v>
      </c>
      <c r="F14" s="51">
        <v>1</v>
      </c>
      <c r="G14" s="51"/>
      <c r="H14" s="51"/>
      <c r="I14" s="51"/>
      <c r="J14" s="54"/>
    </row>
    <row r="15" spans="1:17" x14ac:dyDescent="0.25">
      <c r="A15" s="48" t="s">
        <v>116</v>
      </c>
      <c r="B15" s="51">
        <v>33</v>
      </c>
      <c r="C15" s="51">
        <v>33</v>
      </c>
      <c r="D15" s="51">
        <v>30</v>
      </c>
      <c r="E15" s="51">
        <v>32</v>
      </c>
      <c r="F15" s="51">
        <v>32</v>
      </c>
      <c r="G15" s="51"/>
      <c r="H15" s="51"/>
      <c r="I15" s="51"/>
      <c r="J15" s="54"/>
    </row>
    <row r="16" spans="1:17" x14ac:dyDescent="0.25">
      <c r="A16" s="48" t="s">
        <v>117</v>
      </c>
      <c r="B16" s="51">
        <v>23</v>
      </c>
      <c r="C16" s="51">
        <v>23</v>
      </c>
      <c r="D16" s="51">
        <v>22</v>
      </c>
      <c r="E16" s="51">
        <v>24</v>
      </c>
      <c r="F16" s="51">
        <v>24</v>
      </c>
      <c r="G16" s="51"/>
      <c r="H16" s="51"/>
      <c r="I16" s="51"/>
      <c r="J16" s="54"/>
    </row>
    <row r="17" spans="1:10" x14ac:dyDescent="0.25">
      <c r="A17" s="48" t="s">
        <v>118</v>
      </c>
      <c r="B17" s="51">
        <v>772</v>
      </c>
      <c r="C17" s="51">
        <v>1203</v>
      </c>
      <c r="D17" s="51">
        <v>416</v>
      </c>
      <c r="E17" s="51">
        <v>545</v>
      </c>
      <c r="F17" s="51">
        <v>545</v>
      </c>
      <c r="G17" s="51"/>
      <c r="H17" s="51"/>
      <c r="I17" s="51"/>
      <c r="J17" s="54"/>
    </row>
    <row r="18" spans="1:10" s="28" customFormat="1" x14ac:dyDescent="0.2">
      <c r="A18" s="79" t="s">
        <v>121</v>
      </c>
      <c r="B18" s="52">
        <f>SUBTOTAL(109,B5:B17)</f>
        <v>5782</v>
      </c>
      <c r="C18" s="52">
        <f>SUBTOTAL(109,C5:C17)</f>
        <v>8043</v>
      </c>
      <c r="D18" s="52">
        <f>SUM(D5:D17)</f>
        <v>6679</v>
      </c>
      <c r="E18" s="52">
        <f>SUM(E5:E17)</f>
        <v>8992</v>
      </c>
      <c r="F18" s="52">
        <f>SUM(F5:F17)</f>
        <v>10093</v>
      </c>
      <c r="G18" s="52"/>
      <c r="H18" s="52"/>
      <c r="I18" s="52"/>
      <c r="J18" s="52">
        <f>SUBTOTAL(109,J5:J17)</f>
        <v>0</v>
      </c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70" zoomScaleNormal="70" workbookViewId="0">
      <pane xSplit="7" ySplit="5" topLeftCell="H33" activePane="bottomRight" state="frozen"/>
      <selection pane="topRight" activeCell="H1" sqref="H1"/>
      <selection pane="bottomLeft" activeCell="A6" sqref="A6"/>
      <selection pane="bottomRight" activeCell="S39" sqref="S39"/>
    </sheetView>
  </sheetViews>
  <sheetFormatPr defaultColWidth="6.7109375" defaultRowHeight="34.5" customHeight="1" x14ac:dyDescent="0.2"/>
  <cols>
    <col min="1" max="1" width="4.140625" style="12" customWidth="1"/>
    <col min="2" max="2" width="3.7109375" style="13" customWidth="1"/>
    <col min="3" max="3" width="34.7109375" style="14" customWidth="1"/>
    <col min="4" max="7" width="7.5703125" style="30" customWidth="1"/>
    <col min="8" max="19" width="8" style="1" customWidth="1"/>
    <col min="20" max="20" width="10.42578125" style="1" customWidth="1"/>
    <col min="21" max="21" width="10.5703125" style="62" customWidth="1"/>
    <col min="22" max="22" width="10.28515625" style="1" customWidth="1"/>
    <col min="23" max="23" width="12.140625" style="11" bestFit="1" customWidth="1"/>
    <col min="24" max="24" width="18.42578125" style="1" customWidth="1"/>
    <col min="25" max="25" width="19.28515625" style="1" customWidth="1"/>
    <col min="26" max="16384" width="6.7109375" style="1"/>
  </cols>
  <sheetData>
    <row r="1" spans="1:25" ht="16.5" x14ac:dyDescent="0.2">
      <c r="A1" s="179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"/>
    </row>
    <row r="2" spans="1:25" ht="16.5" x14ac:dyDescent="0.2">
      <c r="A2" s="179" t="s">
        <v>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"/>
    </row>
    <row r="3" spans="1:25" ht="16.5" x14ac:dyDescent="0.2">
      <c r="A3" s="179" t="s">
        <v>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"/>
    </row>
    <row r="4" spans="1:25" ht="16.5" x14ac:dyDescent="0.2">
      <c r="A4" s="179" t="s">
        <v>251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93"/>
      <c r="W4" s="1"/>
    </row>
    <row r="5" spans="1:25" s="2" customFormat="1" ht="129.75" customHeight="1" x14ac:dyDescent="0.2">
      <c r="A5" s="21" t="s">
        <v>32</v>
      </c>
      <c r="B5" s="22" t="s">
        <v>101</v>
      </c>
      <c r="C5" s="23" t="s">
        <v>27</v>
      </c>
      <c r="D5" s="29" t="s">
        <v>28</v>
      </c>
      <c r="E5" s="29" t="s">
        <v>70</v>
      </c>
      <c r="F5" s="29" t="s">
        <v>71</v>
      </c>
      <c r="G5" s="29" t="s">
        <v>72</v>
      </c>
      <c r="H5" s="24" t="s">
        <v>35</v>
      </c>
      <c r="I5" s="24" t="s">
        <v>36</v>
      </c>
      <c r="J5" s="24" t="s">
        <v>37</v>
      </c>
      <c r="K5" s="24" t="s">
        <v>38</v>
      </c>
      <c r="L5" s="24" t="s">
        <v>39</v>
      </c>
      <c r="M5" s="24" t="s">
        <v>40</v>
      </c>
      <c r="N5" s="24" t="s">
        <v>41</v>
      </c>
      <c r="O5" s="24" t="s">
        <v>42</v>
      </c>
      <c r="P5" s="24" t="s">
        <v>43</v>
      </c>
      <c r="Q5" s="24" t="s">
        <v>44</v>
      </c>
      <c r="R5" s="24" t="s">
        <v>45</v>
      </c>
      <c r="S5" s="24" t="s">
        <v>46</v>
      </c>
      <c r="T5" s="25" t="s">
        <v>30</v>
      </c>
      <c r="U5" s="61" t="s">
        <v>135</v>
      </c>
      <c r="V5" s="60" t="s">
        <v>134</v>
      </c>
    </row>
    <row r="6" spans="1:25" s="2" customFormat="1" ht="36" customHeight="1" x14ac:dyDescent="0.2">
      <c r="A6" s="21"/>
      <c r="B6" s="22"/>
      <c r="C6" s="120" t="s">
        <v>226</v>
      </c>
      <c r="D6" s="29" t="s">
        <v>228</v>
      </c>
      <c r="E6" s="121" t="s">
        <v>229</v>
      </c>
      <c r="F6" s="29" t="s">
        <v>230</v>
      </c>
      <c r="G6" s="29" t="s">
        <v>230</v>
      </c>
      <c r="H6" s="127">
        <v>253</v>
      </c>
      <c r="I6" s="127">
        <v>140</v>
      </c>
      <c r="J6" s="127">
        <v>590</v>
      </c>
      <c r="K6" s="127">
        <v>375</v>
      </c>
      <c r="L6" s="127">
        <v>524</v>
      </c>
      <c r="M6" s="116">
        <v>0</v>
      </c>
      <c r="N6" s="127">
        <v>606</v>
      </c>
      <c r="O6" s="127">
        <v>54</v>
      </c>
      <c r="P6" s="116">
        <v>42</v>
      </c>
      <c r="Q6" s="116">
        <v>29</v>
      </c>
      <c r="R6" s="116">
        <v>68</v>
      </c>
      <c r="S6" s="116">
        <v>11</v>
      </c>
      <c r="T6" s="147">
        <f>SUM(Table1[[#This Row],[JUL]:[JUN]])</f>
        <v>2692</v>
      </c>
      <c r="U6" s="78"/>
      <c r="V6" s="78"/>
    </row>
    <row r="7" spans="1:25" ht="34.5" customHeight="1" x14ac:dyDescent="0.2">
      <c r="A7" s="27"/>
      <c r="B7" s="3" t="s">
        <v>98</v>
      </c>
      <c r="C7" s="4" t="s">
        <v>57</v>
      </c>
      <c r="D7" s="27" t="s">
        <v>88</v>
      </c>
      <c r="E7" s="42" t="s">
        <v>73</v>
      </c>
      <c r="F7" s="27">
        <v>2234958</v>
      </c>
      <c r="G7" s="27" t="s">
        <v>74</v>
      </c>
      <c r="H7" s="5">
        <v>4</v>
      </c>
      <c r="I7" s="5">
        <v>0</v>
      </c>
      <c r="J7" s="5">
        <v>14</v>
      </c>
      <c r="K7" s="5">
        <v>15</v>
      </c>
      <c r="L7" s="5">
        <v>20</v>
      </c>
      <c r="M7" s="5">
        <v>40</v>
      </c>
      <c r="N7" s="5">
        <v>36</v>
      </c>
      <c r="O7" s="5">
        <v>137</v>
      </c>
      <c r="P7" s="5">
        <v>28</v>
      </c>
      <c r="Q7" s="5">
        <v>50</v>
      </c>
      <c r="R7" s="5">
        <v>2</v>
      </c>
      <c r="S7" s="5">
        <v>2</v>
      </c>
      <c r="T7" s="147">
        <f>SUM(Table1[[#This Row],[JUL]:[JUN]])</f>
        <v>348</v>
      </c>
      <c r="U7" s="78"/>
      <c r="V7" s="78"/>
      <c r="W7" s="1"/>
    </row>
    <row r="8" spans="1:25" ht="34.5" customHeight="1" x14ac:dyDescent="0.2">
      <c r="A8" s="27" t="s">
        <v>69</v>
      </c>
      <c r="B8" s="3" t="s">
        <v>98</v>
      </c>
      <c r="C8" s="4" t="s">
        <v>5</v>
      </c>
      <c r="D8" s="27" t="s">
        <v>217</v>
      </c>
      <c r="E8" s="124" t="s">
        <v>232</v>
      </c>
      <c r="F8" s="56" t="s">
        <v>127</v>
      </c>
      <c r="G8" s="27" t="s">
        <v>243</v>
      </c>
      <c r="H8" s="45" t="s">
        <v>244</v>
      </c>
      <c r="I8" s="45" t="s">
        <v>244</v>
      </c>
      <c r="J8" s="45" t="s">
        <v>244</v>
      </c>
      <c r="K8" s="45" t="s">
        <v>244</v>
      </c>
      <c r="L8" s="45" t="s">
        <v>244</v>
      </c>
      <c r="M8" s="45" t="s">
        <v>244</v>
      </c>
      <c r="N8" s="6" t="s">
        <v>244</v>
      </c>
      <c r="O8" s="6" t="s">
        <v>244</v>
      </c>
      <c r="P8" s="6" t="s">
        <v>244</v>
      </c>
      <c r="Q8" s="6" t="s">
        <v>244</v>
      </c>
      <c r="R8" s="6" t="s">
        <v>244</v>
      </c>
      <c r="S8" s="6" t="s">
        <v>244</v>
      </c>
      <c r="T8" s="147">
        <f>SUM(Table1[[#This Row],[JUL]:[JUN]])</f>
        <v>0</v>
      </c>
      <c r="U8" s="78"/>
      <c r="V8" s="78"/>
      <c r="W8" s="1"/>
    </row>
    <row r="9" spans="1:25" ht="34.5" customHeight="1" x14ac:dyDescent="0.2">
      <c r="A9" s="27" t="s">
        <v>103</v>
      </c>
      <c r="B9" s="3" t="s">
        <v>98</v>
      </c>
      <c r="C9" s="4" t="s">
        <v>58</v>
      </c>
      <c r="D9" s="27" t="s">
        <v>218</v>
      </c>
      <c r="E9" s="42" t="s">
        <v>102</v>
      </c>
      <c r="F9" s="27" t="s">
        <v>86</v>
      </c>
      <c r="G9" s="27" t="s">
        <v>76</v>
      </c>
      <c r="H9" s="7">
        <v>22</v>
      </c>
      <c r="I9" s="7">
        <v>7</v>
      </c>
      <c r="J9" s="7">
        <v>35</v>
      </c>
      <c r="K9" s="7">
        <v>25</v>
      </c>
      <c r="L9" s="7">
        <v>14</v>
      </c>
      <c r="M9" s="8">
        <v>7</v>
      </c>
      <c r="N9" s="7">
        <v>5</v>
      </c>
      <c r="O9" s="7">
        <v>116</v>
      </c>
      <c r="P9" s="7">
        <v>22</v>
      </c>
      <c r="Q9" s="7">
        <v>9</v>
      </c>
      <c r="R9" s="7">
        <v>3</v>
      </c>
      <c r="S9" s="7">
        <v>15</v>
      </c>
      <c r="T9" s="147">
        <f>SUM(Table1[[#This Row],[JUL]:[JUN]])</f>
        <v>280</v>
      </c>
      <c r="U9" s="78"/>
      <c r="V9" s="78"/>
      <c r="W9" s="1"/>
    </row>
    <row r="10" spans="1:25" ht="34.5" customHeight="1" x14ac:dyDescent="0.2">
      <c r="A10" s="27" t="s">
        <v>103</v>
      </c>
      <c r="B10" s="3" t="s">
        <v>98</v>
      </c>
      <c r="C10" s="4" t="s">
        <v>60</v>
      </c>
      <c r="D10" s="27" t="s">
        <v>231</v>
      </c>
      <c r="E10" s="43" t="s">
        <v>102</v>
      </c>
      <c r="F10" s="27" t="s">
        <v>86</v>
      </c>
      <c r="G10" s="27" t="s">
        <v>76</v>
      </c>
      <c r="H10" s="45" t="s">
        <v>244</v>
      </c>
      <c r="I10" s="45" t="s">
        <v>244</v>
      </c>
      <c r="J10" s="45" t="s">
        <v>244</v>
      </c>
      <c r="K10" s="45" t="s">
        <v>244</v>
      </c>
      <c r="L10" s="45" t="s">
        <v>244</v>
      </c>
      <c r="M10" s="45" t="s">
        <v>244</v>
      </c>
      <c r="N10" s="7" t="s">
        <v>244</v>
      </c>
      <c r="O10" s="45" t="s">
        <v>244</v>
      </c>
      <c r="P10" s="45" t="s">
        <v>244</v>
      </c>
      <c r="Q10" s="45" t="s">
        <v>244</v>
      </c>
      <c r="R10" s="45" t="s">
        <v>244</v>
      </c>
      <c r="S10" s="45" t="s">
        <v>244</v>
      </c>
      <c r="T10" s="147">
        <f>SUM(Table1[[#This Row],[JUL]:[JUN]])</f>
        <v>0</v>
      </c>
      <c r="U10" s="78"/>
      <c r="V10" s="78"/>
      <c r="W10" s="1"/>
    </row>
    <row r="11" spans="1:25" ht="34.5" customHeight="1" x14ac:dyDescent="0.2">
      <c r="A11" s="27" t="s">
        <v>89</v>
      </c>
      <c r="B11" s="17"/>
      <c r="C11" s="4" t="s">
        <v>136</v>
      </c>
      <c r="D11" s="27" t="s">
        <v>170</v>
      </c>
      <c r="E11" s="42" t="s">
        <v>169</v>
      </c>
      <c r="F11" s="27"/>
      <c r="G11" s="27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47">
        <f>SUM(Table1[[#This Row],[JUL]:[JUN]])</f>
        <v>0</v>
      </c>
      <c r="U11" s="78"/>
      <c r="V11" s="78"/>
      <c r="W11" s="1"/>
      <c r="Y11" s="1" t="s">
        <v>225</v>
      </c>
    </row>
    <row r="12" spans="1:25" ht="34.5" customHeight="1" x14ac:dyDescent="0.2">
      <c r="A12" s="27"/>
      <c r="B12" s="17"/>
      <c r="C12" s="4" t="s">
        <v>237</v>
      </c>
      <c r="D12" s="27" t="s">
        <v>238</v>
      </c>
      <c r="E12" s="42" t="s">
        <v>239</v>
      </c>
      <c r="F12" s="42" t="s">
        <v>240</v>
      </c>
      <c r="G12" s="27" t="s">
        <v>241</v>
      </c>
      <c r="H12" s="15">
        <v>351</v>
      </c>
      <c r="I12" s="15">
        <v>402</v>
      </c>
      <c r="J12" s="15">
        <v>456</v>
      </c>
      <c r="K12" s="15">
        <v>290</v>
      </c>
      <c r="L12" s="15">
        <v>359</v>
      </c>
      <c r="M12" s="15">
        <v>195</v>
      </c>
      <c r="N12" s="15">
        <v>213</v>
      </c>
      <c r="O12" s="15">
        <v>238</v>
      </c>
      <c r="P12" s="15">
        <v>403</v>
      </c>
      <c r="Q12" s="15">
        <v>263</v>
      </c>
      <c r="R12" s="15">
        <v>175</v>
      </c>
      <c r="S12" s="15">
        <v>116</v>
      </c>
      <c r="T12" s="147">
        <f>SUM(Table1[[#This Row],[JUL]:[JUN]])</f>
        <v>3461</v>
      </c>
      <c r="U12" s="78"/>
      <c r="V12" s="78"/>
      <c r="W12" s="1"/>
    </row>
    <row r="13" spans="1:25" ht="34.5" customHeight="1" x14ac:dyDescent="0.2">
      <c r="A13" s="155"/>
      <c r="B13" s="162"/>
      <c r="C13" s="163" t="s">
        <v>263</v>
      </c>
      <c r="D13" s="154" t="s">
        <v>217</v>
      </c>
      <c r="E13" s="42" t="s">
        <v>273</v>
      </c>
      <c r="F13" s="154" t="s">
        <v>167</v>
      </c>
      <c r="G13" s="154" t="s">
        <v>264</v>
      </c>
      <c r="H13" s="159">
        <v>3</v>
      </c>
      <c r="I13" s="159">
        <v>53</v>
      </c>
      <c r="J13" s="159">
        <v>467</v>
      </c>
      <c r="K13" s="159">
        <v>512</v>
      </c>
      <c r="L13" s="159">
        <v>722</v>
      </c>
      <c r="M13" s="159">
        <v>199</v>
      </c>
      <c r="N13" s="159">
        <v>281</v>
      </c>
      <c r="O13" s="159">
        <v>655</v>
      </c>
      <c r="P13" s="159">
        <v>507</v>
      </c>
      <c r="Q13" s="159">
        <v>323</v>
      </c>
      <c r="R13" s="159">
        <v>24</v>
      </c>
      <c r="S13" s="159">
        <v>9</v>
      </c>
      <c r="T13" s="147">
        <f>SUM(Table1[[#This Row],[JUL]:[JUN]])</f>
        <v>3755</v>
      </c>
      <c r="U13" s="164"/>
      <c r="V13" s="164"/>
      <c r="W13" s="1"/>
    </row>
    <row r="14" spans="1:25" ht="34.5" customHeight="1" x14ac:dyDescent="0.2">
      <c r="A14" s="27" t="s">
        <v>214</v>
      </c>
      <c r="B14" s="17"/>
      <c r="C14" s="4" t="s">
        <v>213</v>
      </c>
      <c r="D14" s="27"/>
      <c r="E14" s="42" t="s">
        <v>216</v>
      </c>
      <c r="F14" s="42" t="s">
        <v>166</v>
      </c>
      <c r="G14" s="27" t="s">
        <v>215</v>
      </c>
      <c r="H14" s="15">
        <v>92</v>
      </c>
      <c r="I14" s="15">
        <v>25</v>
      </c>
      <c r="J14" s="15">
        <v>83</v>
      </c>
      <c r="K14" s="15">
        <v>18</v>
      </c>
      <c r="L14" s="15">
        <v>10</v>
      </c>
      <c r="M14" s="15">
        <v>36</v>
      </c>
      <c r="N14" s="15">
        <v>5</v>
      </c>
      <c r="O14" s="15">
        <v>76</v>
      </c>
      <c r="P14" s="15">
        <v>19</v>
      </c>
      <c r="Q14" s="15">
        <v>13</v>
      </c>
      <c r="R14" s="15">
        <v>0</v>
      </c>
      <c r="S14" s="15">
        <v>60</v>
      </c>
      <c r="T14" s="147">
        <f>SUM(Table1[[#This Row],[JUL]:[JUN]])</f>
        <v>437</v>
      </c>
      <c r="U14" s="78"/>
      <c r="V14" s="78"/>
      <c r="W14" s="1"/>
    </row>
    <row r="15" spans="1:25" ht="34.5" customHeight="1" thickBot="1" x14ac:dyDescent="0.25">
      <c r="A15" s="27"/>
      <c r="B15" s="3" t="s">
        <v>98</v>
      </c>
      <c r="C15" s="4" t="s">
        <v>49</v>
      </c>
      <c r="D15" s="27" t="s">
        <v>93</v>
      </c>
      <c r="E15" s="42" t="s">
        <v>77</v>
      </c>
      <c r="F15" s="42" t="s">
        <v>78</v>
      </c>
      <c r="G15" s="27" t="s">
        <v>79</v>
      </c>
      <c r="H15" s="169">
        <v>133</v>
      </c>
      <c r="I15" s="169">
        <v>43</v>
      </c>
      <c r="J15" s="169">
        <v>699</v>
      </c>
      <c r="K15" s="169">
        <v>301</v>
      </c>
      <c r="L15" s="169">
        <v>100</v>
      </c>
      <c r="M15" s="169">
        <v>21</v>
      </c>
      <c r="N15" s="7">
        <v>140</v>
      </c>
      <c r="O15" s="7">
        <v>234</v>
      </c>
      <c r="P15" s="7">
        <v>315</v>
      </c>
      <c r="Q15" s="7">
        <v>212</v>
      </c>
      <c r="R15" s="7">
        <v>32</v>
      </c>
      <c r="S15" s="7">
        <v>93</v>
      </c>
      <c r="T15" s="147">
        <f>SUM(Table1[[#This Row],[JUL]:[JUN]])</f>
        <v>2323</v>
      </c>
      <c r="U15" s="78"/>
      <c r="V15" s="78"/>
      <c r="W15" s="1"/>
    </row>
    <row r="16" spans="1:25" ht="34.5" customHeight="1" x14ac:dyDescent="0.2">
      <c r="A16" s="27" t="s">
        <v>33</v>
      </c>
      <c r="B16" s="3"/>
      <c r="C16" s="4" t="s">
        <v>137</v>
      </c>
      <c r="D16" s="27" t="s">
        <v>144</v>
      </c>
      <c r="E16" s="42" t="s">
        <v>278</v>
      </c>
      <c r="F16" s="77" t="s">
        <v>130</v>
      </c>
      <c r="G16" s="167" t="s">
        <v>82</v>
      </c>
      <c r="H16" s="171">
        <v>11</v>
      </c>
      <c r="I16" s="171">
        <v>15</v>
      </c>
      <c r="J16" s="171">
        <v>19</v>
      </c>
      <c r="K16" s="171">
        <v>48</v>
      </c>
      <c r="L16" s="171">
        <v>47</v>
      </c>
      <c r="M16" s="171">
        <v>7</v>
      </c>
      <c r="N16" s="168">
        <v>14</v>
      </c>
      <c r="O16" s="45">
        <v>328</v>
      </c>
      <c r="P16" s="45">
        <v>52</v>
      </c>
      <c r="Q16" s="45">
        <v>112</v>
      </c>
      <c r="R16" s="45">
        <v>0</v>
      </c>
      <c r="S16" s="137">
        <v>6</v>
      </c>
      <c r="T16" s="148">
        <f>SUM(Table1[[#This Row],[JUL]:[JUN]])</f>
        <v>659</v>
      </c>
      <c r="U16" s="141"/>
      <c r="V16" s="78"/>
      <c r="W16" s="1"/>
    </row>
    <row r="17" spans="1:23" ht="34.5" customHeight="1" x14ac:dyDescent="0.2">
      <c r="A17" s="27"/>
      <c r="B17" s="3"/>
      <c r="C17" s="4" t="s">
        <v>179</v>
      </c>
      <c r="D17" s="27"/>
      <c r="E17" s="42"/>
      <c r="F17" s="77"/>
      <c r="G17" s="90" t="s">
        <v>246</v>
      </c>
      <c r="H17" s="170"/>
      <c r="I17" s="170"/>
      <c r="J17" s="170"/>
      <c r="K17" s="170"/>
      <c r="L17" s="170"/>
      <c r="M17" s="170"/>
      <c r="N17" s="133"/>
      <c r="O17" s="133"/>
      <c r="P17" s="133"/>
      <c r="Q17" s="133"/>
      <c r="R17" s="133"/>
      <c r="S17" s="134"/>
      <c r="T17" s="149">
        <f>SUM(Table1[[#This Row],[JUL]:[JUN]])</f>
        <v>0</v>
      </c>
      <c r="U17" s="142"/>
      <c r="V17" s="136"/>
      <c r="W17" s="1"/>
    </row>
    <row r="18" spans="1:23" ht="34.5" customHeight="1" x14ac:dyDescent="0.2">
      <c r="A18" s="27"/>
      <c r="B18" s="3"/>
      <c r="C18" s="4" t="s">
        <v>182</v>
      </c>
      <c r="D18" s="27"/>
      <c r="E18" s="42" t="s">
        <v>282</v>
      </c>
      <c r="F18" s="76" t="s">
        <v>276</v>
      </c>
      <c r="G18" s="90" t="s">
        <v>283</v>
      </c>
      <c r="H18" s="93">
        <v>17</v>
      </c>
      <c r="I18" s="93">
        <v>6</v>
      </c>
      <c r="J18" s="93">
        <v>30</v>
      </c>
      <c r="K18" s="93">
        <v>27</v>
      </c>
      <c r="L18" s="6">
        <v>21</v>
      </c>
      <c r="M18" s="6">
        <v>33</v>
      </c>
      <c r="N18" s="6">
        <v>26</v>
      </c>
      <c r="O18" s="6">
        <v>34</v>
      </c>
      <c r="P18" s="6">
        <v>15</v>
      </c>
      <c r="Q18" s="6">
        <v>122</v>
      </c>
      <c r="R18" s="6">
        <v>31</v>
      </c>
      <c r="S18" s="138">
        <v>71</v>
      </c>
      <c r="T18" s="149">
        <f>SUM(Table1[[#This Row],[JUL]:[JUN]])</f>
        <v>433</v>
      </c>
      <c r="U18" s="141"/>
      <c r="V18" s="78"/>
      <c r="W18" s="1"/>
    </row>
    <row r="19" spans="1:23" ht="34.5" customHeight="1" x14ac:dyDescent="0.2">
      <c r="A19" s="27"/>
      <c r="B19" s="3" t="s">
        <v>98</v>
      </c>
      <c r="C19" s="4" t="s">
        <v>50</v>
      </c>
      <c r="D19" s="27" t="s">
        <v>163</v>
      </c>
      <c r="E19" s="42" t="s">
        <v>162</v>
      </c>
      <c r="F19" s="42" t="s">
        <v>166</v>
      </c>
      <c r="G19" s="42" t="s">
        <v>249</v>
      </c>
      <c r="H19" s="7">
        <v>311</v>
      </c>
      <c r="I19" s="7">
        <v>138</v>
      </c>
      <c r="J19" s="7">
        <v>636</v>
      </c>
      <c r="K19" s="7">
        <v>111</v>
      </c>
      <c r="L19" s="7">
        <v>60</v>
      </c>
      <c r="M19" s="7">
        <v>102</v>
      </c>
      <c r="N19" s="7">
        <v>75</v>
      </c>
      <c r="O19" s="7">
        <v>65</v>
      </c>
      <c r="P19" s="7">
        <v>17</v>
      </c>
      <c r="Q19" s="7">
        <v>12</v>
      </c>
      <c r="R19" s="7">
        <v>0</v>
      </c>
      <c r="S19" s="137">
        <v>55</v>
      </c>
      <c r="T19" s="149">
        <f>SUM(Table1[[#This Row],[JUL]:[JUN]])</f>
        <v>1582</v>
      </c>
      <c r="U19" s="141"/>
      <c r="V19" s="78"/>
      <c r="W19" s="1"/>
    </row>
    <row r="20" spans="1:23" ht="34.5" customHeight="1" x14ac:dyDescent="0.2">
      <c r="A20" s="27"/>
      <c r="B20" s="3"/>
      <c r="C20" s="4" t="s">
        <v>224</v>
      </c>
      <c r="D20" s="27" t="s">
        <v>242</v>
      </c>
      <c r="E20" s="42" t="s">
        <v>245</v>
      </c>
      <c r="F20" s="42"/>
      <c r="G20" s="88"/>
      <c r="H20" s="45">
        <v>0</v>
      </c>
      <c r="I20" s="45">
        <v>4</v>
      </c>
      <c r="J20" s="45">
        <v>143</v>
      </c>
      <c r="K20" s="45">
        <v>14</v>
      </c>
      <c r="L20" s="45">
        <v>5</v>
      </c>
      <c r="M20" s="45">
        <v>21</v>
      </c>
      <c r="N20" s="15">
        <v>14</v>
      </c>
      <c r="O20" s="45">
        <v>0</v>
      </c>
      <c r="P20" s="45">
        <v>0</v>
      </c>
      <c r="Q20" s="45">
        <v>0</v>
      </c>
      <c r="R20" s="45">
        <v>1</v>
      </c>
      <c r="S20" s="137">
        <v>14</v>
      </c>
      <c r="T20" s="149">
        <f>SUM(Table1[[#This Row],[JUL]:[JUN]])</f>
        <v>216</v>
      </c>
      <c r="U20" s="141"/>
      <c r="V20" s="78"/>
      <c r="W20" s="1"/>
    </row>
    <row r="21" spans="1:23" ht="34.5" customHeight="1" x14ac:dyDescent="0.2">
      <c r="A21" s="27" t="s">
        <v>33</v>
      </c>
      <c r="B21" s="17"/>
      <c r="C21" s="16" t="s">
        <v>95</v>
      </c>
      <c r="D21" s="27" t="s">
        <v>144</v>
      </c>
      <c r="E21" s="42" t="s">
        <v>211</v>
      </c>
      <c r="F21" s="27" t="s">
        <v>130</v>
      </c>
      <c r="G21" s="27" t="s">
        <v>82</v>
      </c>
      <c r="H21" s="7">
        <v>0</v>
      </c>
      <c r="I21" s="7">
        <v>6</v>
      </c>
      <c r="J21" s="7">
        <v>21</v>
      </c>
      <c r="K21" s="7">
        <v>43</v>
      </c>
      <c r="L21" s="7">
        <v>17</v>
      </c>
      <c r="M21" s="7">
        <v>48</v>
      </c>
      <c r="N21" s="15">
        <v>76</v>
      </c>
      <c r="O21" s="15">
        <v>186</v>
      </c>
      <c r="P21" s="15">
        <v>144</v>
      </c>
      <c r="Q21" s="15">
        <v>211</v>
      </c>
      <c r="R21" s="15">
        <v>0</v>
      </c>
      <c r="S21" s="139">
        <v>132</v>
      </c>
      <c r="T21" s="149">
        <f>SUM(Table1[[#This Row],[JUL]:[JUN]])</f>
        <v>884</v>
      </c>
      <c r="U21" s="141"/>
      <c r="V21" s="78"/>
      <c r="W21" s="1"/>
    </row>
    <row r="22" spans="1:23" ht="34.5" customHeight="1" x14ac:dyDescent="0.2">
      <c r="A22" s="27" t="s">
        <v>33</v>
      </c>
      <c r="B22" s="162"/>
      <c r="C22" s="163" t="s">
        <v>296</v>
      </c>
      <c r="D22" s="154"/>
      <c r="E22" s="173"/>
      <c r="F22" s="154"/>
      <c r="G22" s="154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37">
        <v>1888</v>
      </c>
      <c r="U22" s="164"/>
      <c r="V22" s="164"/>
      <c r="W22" s="1"/>
    </row>
    <row r="23" spans="1:23" ht="34.5" customHeight="1" x14ac:dyDescent="0.2">
      <c r="A23" s="27" t="s">
        <v>33</v>
      </c>
      <c r="B23" s="31"/>
      <c r="C23" s="32" t="s">
        <v>297</v>
      </c>
      <c r="D23" s="27"/>
      <c r="E23" s="205"/>
      <c r="F23" s="27"/>
      <c r="G23" s="27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137">
        <v>679</v>
      </c>
      <c r="U23" s="206"/>
      <c r="V23" s="206"/>
      <c r="W23" s="1"/>
    </row>
    <row r="24" spans="1:23" ht="34.5" customHeight="1" x14ac:dyDescent="0.2">
      <c r="A24" s="44"/>
      <c r="B24" s="31"/>
      <c r="C24" s="32" t="s">
        <v>298</v>
      </c>
      <c r="D24" s="27"/>
      <c r="E24" s="205"/>
      <c r="F24" s="27"/>
      <c r="G24" s="27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137">
        <v>625</v>
      </c>
      <c r="U24" s="206"/>
      <c r="V24" s="206"/>
      <c r="W24" s="1"/>
    </row>
    <row r="25" spans="1:23" ht="34.5" customHeight="1" x14ac:dyDescent="0.2">
      <c r="A25" s="44"/>
      <c r="B25" s="31"/>
      <c r="C25" s="32" t="s">
        <v>299</v>
      </c>
      <c r="D25" s="27"/>
      <c r="E25" s="205"/>
      <c r="F25" s="27"/>
      <c r="G25" s="27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137">
        <v>404</v>
      </c>
      <c r="U25" s="206"/>
      <c r="V25" s="206"/>
      <c r="W25" s="1"/>
    </row>
    <row r="26" spans="1:23" ht="34.5" customHeight="1" x14ac:dyDescent="0.2">
      <c r="A26" s="27" t="s">
        <v>33</v>
      </c>
      <c r="B26" s="3" t="s">
        <v>98</v>
      </c>
      <c r="C26" s="4" t="s">
        <v>6</v>
      </c>
      <c r="D26" s="27" t="s">
        <v>144</v>
      </c>
      <c r="E26" s="42" t="s">
        <v>143</v>
      </c>
      <c r="F26" s="27" t="s">
        <v>130</v>
      </c>
      <c r="G26" s="27" t="s">
        <v>82</v>
      </c>
      <c r="H26" s="6">
        <v>120</v>
      </c>
      <c r="I26" s="6">
        <v>18</v>
      </c>
      <c r="J26" s="6">
        <v>77</v>
      </c>
      <c r="K26" s="6">
        <v>52</v>
      </c>
      <c r="L26" s="6">
        <v>35</v>
      </c>
      <c r="M26" s="6">
        <v>5</v>
      </c>
      <c r="N26" s="7">
        <v>51</v>
      </c>
      <c r="O26" s="7">
        <v>336</v>
      </c>
      <c r="P26" s="7">
        <v>509</v>
      </c>
      <c r="Q26" s="7">
        <v>448</v>
      </c>
      <c r="R26" s="7">
        <v>1</v>
      </c>
      <c r="S26" s="137">
        <v>20</v>
      </c>
      <c r="T26" s="149">
        <f>SUM(Table1[[#This Row],[JUL]:[JUN]])</f>
        <v>1672</v>
      </c>
      <c r="U26" s="141"/>
      <c r="V26" s="78"/>
      <c r="W26" s="1"/>
    </row>
    <row r="27" spans="1:23" ht="34.5" customHeight="1" x14ac:dyDescent="0.2">
      <c r="A27" s="27"/>
      <c r="B27" s="3" t="s">
        <v>98</v>
      </c>
      <c r="C27" s="4" t="s">
        <v>281</v>
      </c>
      <c r="D27" s="27" t="s">
        <v>91</v>
      </c>
      <c r="E27" s="89" t="s">
        <v>178</v>
      </c>
      <c r="F27" s="27" t="s">
        <v>168</v>
      </c>
      <c r="G27" s="27" t="s">
        <v>76</v>
      </c>
      <c r="H27" s="5">
        <v>360</v>
      </c>
      <c r="I27" s="5">
        <v>301</v>
      </c>
      <c r="J27" s="5">
        <v>863</v>
      </c>
      <c r="K27" s="5">
        <v>1335</v>
      </c>
      <c r="L27" s="5">
        <v>1007</v>
      </c>
      <c r="M27" s="5">
        <v>478</v>
      </c>
      <c r="N27" s="5">
        <v>384</v>
      </c>
      <c r="O27" s="5">
        <v>524</v>
      </c>
      <c r="P27" s="5">
        <v>409</v>
      </c>
      <c r="Q27" s="5">
        <v>705</v>
      </c>
      <c r="R27" s="5">
        <v>156</v>
      </c>
      <c r="S27" s="140">
        <v>242</v>
      </c>
      <c r="T27" s="149">
        <f>SUM(Table1[[#This Row],[JUL]:[JUN]])</f>
        <v>6764</v>
      </c>
      <c r="U27" s="141"/>
      <c r="V27" s="78"/>
      <c r="W27" s="1"/>
    </row>
    <row r="28" spans="1:23" ht="34.5" customHeight="1" x14ac:dyDescent="0.2">
      <c r="A28" s="44"/>
      <c r="B28" s="31"/>
      <c r="C28" s="32" t="s">
        <v>300</v>
      </c>
      <c r="D28" s="27"/>
      <c r="E28" s="205"/>
      <c r="F28" s="27"/>
      <c r="G28" s="27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137">
        <v>83</v>
      </c>
      <c r="U28" s="206"/>
      <c r="V28" s="206"/>
      <c r="W28" s="1"/>
    </row>
    <row r="29" spans="1:23" ht="34.5" customHeight="1" x14ac:dyDescent="0.2">
      <c r="A29" s="44"/>
      <c r="B29" s="31"/>
      <c r="C29" s="32" t="s">
        <v>301</v>
      </c>
      <c r="D29" s="27"/>
      <c r="E29" s="205"/>
      <c r="F29" s="27"/>
      <c r="G29" s="27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137">
        <v>609</v>
      </c>
      <c r="U29" s="206"/>
      <c r="V29" s="206"/>
      <c r="W29" s="1"/>
    </row>
    <row r="30" spans="1:23" ht="34.5" customHeight="1" x14ac:dyDescent="0.2">
      <c r="A30" s="44"/>
      <c r="B30" s="31"/>
      <c r="C30" s="32" t="s">
        <v>302</v>
      </c>
      <c r="D30" s="27"/>
      <c r="E30" s="205"/>
      <c r="F30" s="27"/>
      <c r="G30" s="27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137">
        <v>13</v>
      </c>
      <c r="U30" s="206"/>
      <c r="V30" s="206"/>
      <c r="W30" s="1"/>
    </row>
    <row r="31" spans="1:23" ht="34.5" customHeight="1" x14ac:dyDescent="0.2">
      <c r="A31" s="44"/>
      <c r="B31" s="31"/>
      <c r="C31" s="32" t="s">
        <v>303</v>
      </c>
      <c r="D31" s="27"/>
      <c r="E31" s="205"/>
      <c r="F31" s="27"/>
      <c r="G31" s="27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137">
        <v>42</v>
      </c>
      <c r="U31" s="206"/>
      <c r="V31" s="206"/>
      <c r="W31" s="1"/>
    </row>
    <row r="32" spans="1:23" ht="34.5" customHeight="1" x14ac:dyDescent="0.2">
      <c r="A32" s="44"/>
      <c r="B32" s="31"/>
      <c r="C32" s="32" t="s">
        <v>304</v>
      </c>
      <c r="D32" s="27"/>
      <c r="E32" s="205"/>
      <c r="F32" s="27"/>
      <c r="G32" s="27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137">
        <v>42</v>
      </c>
      <c r="U32" s="206"/>
      <c r="V32" s="206"/>
      <c r="W32" s="1"/>
    </row>
    <row r="33" spans="1:23" ht="34.5" customHeight="1" x14ac:dyDescent="0.2">
      <c r="A33" s="44"/>
      <c r="B33" s="31"/>
      <c r="C33" s="32" t="s">
        <v>305</v>
      </c>
      <c r="D33" s="27"/>
      <c r="E33" s="205"/>
      <c r="F33" s="27"/>
      <c r="G33" s="27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137">
        <v>62</v>
      </c>
      <c r="U33" s="206"/>
      <c r="V33" s="206"/>
      <c r="W33" s="1"/>
    </row>
    <row r="34" spans="1:23" ht="34.5" customHeight="1" x14ac:dyDescent="0.2">
      <c r="A34" s="155"/>
      <c r="B34" s="162"/>
      <c r="C34" s="163" t="s">
        <v>280</v>
      </c>
      <c r="D34" s="27"/>
      <c r="E34" s="42" t="s">
        <v>265</v>
      </c>
      <c r="F34" s="42" t="s">
        <v>166</v>
      </c>
      <c r="G34" s="27" t="s">
        <v>256</v>
      </c>
      <c r="H34" s="159">
        <v>14</v>
      </c>
      <c r="I34" s="159">
        <v>17</v>
      </c>
      <c r="J34" s="159">
        <v>174</v>
      </c>
      <c r="K34" s="159">
        <v>200</v>
      </c>
      <c r="L34" s="159">
        <v>79</v>
      </c>
      <c r="M34" s="159">
        <v>39</v>
      </c>
      <c r="N34" s="159">
        <v>106</v>
      </c>
      <c r="O34" s="159">
        <v>230</v>
      </c>
      <c r="P34" s="159">
        <v>126</v>
      </c>
      <c r="Q34" s="159">
        <v>133</v>
      </c>
      <c r="R34" s="159">
        <v>22</v>
      </c>
      <c r="S34" s="159">
        <v>107</v>
      </c>
      <c r="T34" s="149">
        <f>SUM(Table1[[#This Row],[JUL]:[JUN]])</f>
        <v>1247</v>
      </c>
      <c r="U34" s="164"/>
      <c r="V34" s="164"/>
      <c r="W34" s="1"/>
    </row>
    <row r="35" spans="1:23" ht="34.5" customHeight="1" x14ac:dyDescent="0.2">
      <c r="A35" s="27" t="s">
        <v>33</v>
      </c>
      <c r="B35" s="33" t="s">
        <v>98</v>
      </c>
      <c r="C35" s="34" t="s">
        <v>96</v>
      </c>
      <c r="D35" s="27" t="s">
        <v>92</v>
      </c>
      <c r="E35" s="42" t="s">
        <v>211</v>
      </c>
      <c r="F35" s="27" t="s">
        <v>130</v>
      </c>
      <c r="G35" s="27" t="s">
        <v>82</v>
      </c>
      <c r="H35" s="15">
        <v>5</v>
      </c>
      <c r="I35" s="15">
        <v>65</v>
      </c>
      <c r="J35" s="15">
        <v>175</v>
      </c>
      <c r="K35" s="15">
        <v>195</v>
      </c>
      <c r="L35" s="15">
        <v>277</v>
      </c>
      <c r="M35" s="45">
        <v>50</v>
      </c>
      <c r="N35" s="45">
        <v>27</v>
      </c>
      <c r="O35" s="45" t="s">
        <v>244</v>
      </c>
      <c r="P35" s="45" t="s">
        <v>244</v>
      </c>
      <c r="Q35" s="45" t="s">
        <v>244</v>
      </c>
      <c r="R35" s="45" t="s">
        <v>244</v>
      </c>
      <c r="S35" s="137" t="s">
        <v>244</v>
      </c>
      <c r="T35" s="149">
        <f>SUM(Table1[[#This Row],[JUL]:[JUN]])</f>
        <v>794</v>
      </c>
      <c r="U35" s="141"/>
      <c r="V35" s="78"/>
      <c r="W35" s="1"/>
    </row>
    <row r="36" spans="1:23" ht="34.5" customHeight="1" x14ac:dyDescent="0.2">
      <c r="A36" s="27" t="s">
        <v>33</v>
      </c>
      <c r="B36" s="33"/>
      <c r="C36" s="32" t="s">
        <v>219</v>
      </c>
      <c r="D36" s="109"/>
      <c r="E36" s="110" t="s">
        <v>143</v>
      </c>
      <c r="F36" s="111" t="s">
        <v>130</v>
      </c>
      <c r="G36" s="27" t="s">
        <v>82</v>
      </c>
      <c r="H36" s="172">
        <v>0</v>
      </c>
      <c r="I36" s="15">
        <v>0</v>
      </c>
      <c r="J36" s="15">
        <v>21</v>
      </c>
      <c r="K36" s="15">
        <v>18</v>
      </c>
      <c r="L36" s="15">
        <v>32</v>
      </c>
      <c r="M36" s="15">
        <v>7</v>
      </c>
      <c r="N36" s="15">
        <v>16</v>
      </c>
      <c r="O36" s="45" t="s">
        <v>244</v>
      </c>
      <c r="P36" s="45" t="s">
        <v>244</v>
      </c>
      <c r="Q36" s="45" t="s">
        <v>244</v>
      </c>
      <c r="R36" s="45" t="s">
        <v>244</v>
      </c>
      <c r="S36" s="137" t="s">
        <v>244</v>
      </c>
      <c r="T36" s="149">
        <f>SUM(Table1[[#This Row],[JUL]:[JUN]])</f>
        <v>94</v>
      </c>
      <c r="U36" s="141"/>
      <c r="V36" s="78"/>
      <c r="W36" s="1"/>
    </row>
    <row r="37" spans="1:23" ht="34.5" customHeight="1" x14ac:dyDescent="0.2">
      <c r="A37" s="27" t="s">
        <v>33</v>
      </c>
      <c r="B37" s="33" t="s">
        <v>98</v>
      </c>
      <c r="C37" s="32" t="s">
        <v>212</v>
      </c>
      <c r="D37" s="27" t="s">
        <v>92</v>
      </c>
      <c r="E37" s="42" t="s">
        <v>143</v>
      </c>
      <c r="F37" s="27" t="s">
        <v>130</v>
      </c>
      <c r="G37" s="27" t="s">
        <v>82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39">
        <v>0</v>
      </c>
      <c r="T37" s="149">
        <f>SUM(Table1[[#This Row],[JUL]:[JUN]])</f>
        <v>0</v>
      </c>
      <c r="U37" s="141"/>
      <c r="V37" s="78"/>
      <c r="W37" s="1"/>
    </row>
    <row r="38" spans="1:23" ht="34.5" customHeight="1" x14ac:dyDescent="0.2">
      <c r="A38" s="27"/>
      <c r="B38" s="33" t="s">
        <v>98</v>
      </c>
      <c r="C38" s="32" t="s">
        <v>176</v>
      </c>
      <c r="D38" s="27" t="s">
        <v>139</v>
      </c>
      <c r="E38" s="42" t="s">
        <v>211</v>
      </c>
      <c r="F38" s="27" t="s">
        <v>130</v>
      </c>
      <c r="G38" s="27" t="s">
        <v>82</v>
      </c>
      <c r="H38" s="15">
        <v>0</v>
      </c>
      <c r="I38" s="15">
        <v>3</v>
      </c>
      <c r="J38" s="15">
        <v>12</v>
      </c>
      <c r="K38" s="15">
        <v>8</v>
      </c>
      <c r="L38" s="15">
        <v>12</v>
      </c>
      <c r="M38" s="15">
        <v>39</v>
      </c>
      <c r="N38" s="15">
        <v>45</v>
      </c>
      <c r="O38" s="45" t="s">
        <v>244</v>
      </c>
      <c r="P38" s="45" t="s">
        <v>244</v>
      </c>
      <c r="Q38" s="45" t="s">
        <v>244</v>
      </c>
      <c r="R38" s="45" t="s">
        <v>244</v>
      </c>
      <c r="S38" s="137" t="s">
        <v>244</v>
      </c>
      <c r="T38" s="149">
        <f>SUM(Table1[[#This Row],[JUL]:[JUN]])</f>
        <v>119</v>
      </c>
      <c r="U38" s="141"/>
      <c r="V38" s="78"/>
      <c r="W38" s="1"/>
    </row>
    <row r="39" spans="1:23" ht="34.5" customHeight="1" x14ac:dyDescent="0.2">
      <c r="A39" s="27"/>
      <c r="B39" s="33"/>
      <c r="C39" s="32" t="s">
        <v>284</v>
      </c>
      <c r="D39" s="27"/>
      <c r="E39" s="76" t="s">
        <v>141</v>
      </c>
      <c r="F39" s="77" t="s">
        <v>84</v>
      </c>
      <c r="G39" s="27" t="s">
        <v>142</v>
      </c>
      <c r="H39" s="15">
        <v>113</v>
      </c>
      <c r="I39" s="15">
        <v>38</v>
      </c>
      <c r="J39" s="15">
        <v>374</v>
      </c>
      <c r="K39" s="15">
        <v>322</v>
      </c>
      <c r="L39" s="15">
        <v>289</v>
      </c>
      <c r="M39" s="15">
        <v>463</v>
      </c>
      <c r="N39" s="15">
        <v>920</v>
      </c>
      <c r="O39" s="15">
        <v>136</v>
      </c>
      <c r="P39" s="15">
        <v>116</v>
      </c>
      <c r="Q39" s="15">
        <v>165</v>
      </c>
      <c r="R39" s="15">
        <v>4</v>
      </c>
      <c r="S39" s="139">
        <v>5</v>
      </c>
      <c r="T39" s="149">
        <f>SUM(Table1[[#This Row],[JUL]:[JUN]])</f>
        <v>2945</v>
      </c>
      <c r="U39" s="141"/>
      <c r="V39" s="78"/>
      <c r="W39" s="1"/>
    </row>
    <row r="40" spans="1:23" ht="34.5" customHeight="1" x14ac:dyDescent="0.2">
      <c r="A40" s="155"/>
      <c r="B40" s="162"/>
      <c r="C40" s="163" t="s">
        <v>287</v>
      </c>
      <c r="D40" s="154"/>
      <c r="E40" s="42" t="s">
        <v>288</v>
      </c>
      <c r="F40" s="77" t="s">
        <v>254</v>
      </c>
      <c r="G40" s="174" t="s">
        <v>289</v>
      </c>
      <c r="H40" s="159">
        <v>6</v>
      </c>
      <c r="I40" s="159">
        <v>13</v>
      </c>
      <c r="J40" s="159">
        <v>32</v>
      </c>
      <c r="K40" s="159">
        <v>42</v>
      </c>
      <c r="L40" s="159">
        <v>68</v>
      </c>
      <c r="M40" s="159">
        <v>28</v>
      </c>
      <c r="N40" s="159">
        <v>72</v>
      </c>
      <c r="O40" s="159">
        <v>67</v>
      </c>
      <c r="P40" s="159">
        <v>18</v>
      </c>
      <c r="Q40" s="159">
        <v>40</v>
      </c>
      <c r="R40" s="159">
        <v>22</v>
      </c>
      <c r="S40" s="159">
        <v>50</v>
      </c>
      <c r="T40" s="149">
        <f>SUM(Table1[[#This Row],[JUL]:[JUN]])</f>
        <v>458</v>
      </c>
      <c r="U40" s="164"/>
      <c r="V40" s="164"/>
      <c r="W40" s="1"/>
    </row>
    <row r="41" spans="1:23" ht="34.5" customHeight="1" x14ac:dyDescent="0.2">
      <c r="A41" s="27" t="s">
        <v>26</v>
      </c>
      <c r="B41" s="3" t="s">
        <v>98</v>
      </c>
      <c r="C41" s="4" t="s">
        <v>62</v>
      </c>
      <c r="D41" s="27" t="s">
        <v>97</v>
      </c>
      <c r="E41" s="42" t="s">
        <v>147</v>
      </c>
      <c r="F41" s="27" t="s">
        <v>83</v>
      </c>
      <c r="G41" s="154" t="s">
        <v>294</v>
      </c>
      <c r="H41" s="7">
        <v>3</v>
      </c>
      <c r="I41" s="7">
        <v>3</v>
      </c>
      <c r="J41" s="7">
        <v>36</v>
      </c>
      <c r="K41" s="7">
        <v>33</v>
      </c>
      <c r="L41" s="7">
        <v>28</v>
      </c>
      <c r="M41" s="7">
        <v>11</v>
      </c>
      <c r="N41" s="7">
        <v>4</v>
      </c>
      <c r="O41" s="7" t="s">
        <v>244</v>
      </c>
      <c r="P41" s="45" t="s">
        <v>244</v>
      </c>
      <c r="Q41" s="45" t="s">
        <v>244</v>
      </c>
      <c r="R41" s="45" t="s">
        <v>244</v>
      </c>
      <c r="S41" s="45" t="s">
        <v>244</v>
      </c>
      <c r="T41" s="149">
        <f>SUM(Table1[[#This Row],[JUL]:[JUN]])</f>
        <v>118</v>
      </c>
      <c r="U41" s="141"/>
      <c r="V41" s="78"/>
      <c r="W41" s="1"/>
    </row>
    <row r="42" spans="1:23" ht="34.5" customHeight="1" x14ac:dyDescent="0.2">
      <c r="A42" s="27" t="s">
        <v>26</v>
      </c>
      <c r="B42" s="3" t="s">
        <v>98</v>
      </c>
      <c r="C42" s="4" t="s">
        <v>51</v>
      </c>
      <c r="D42" s="27" t="s">
        <v>97</v>
      </c>
      <c r="E42" s="42" t="s">
        <v>147</v>
      </c>
      <c r="F42" s="27" t="s">
        <v>83</v>
      </c>
      <c r="G42" s="154" t="s">
        <v>294</v>
      </c>
      <c r="H42" s="5">
        <v>13</v>
      </c>
      <c r="I42" s="5">
        <v>5</v>
      </c>
      <c r="J42" s="5">
        <v>19</v>
      </c>
      <c r="K42" s="5">
        <v>64</v>
      </c>
      <c r="L42" s="5">
        <v>38</v>
      </c>
      <c r="M42" s="5">
        <v>10</v>
      </c>
      <c r="N42" s="5">
        <v>6</v>
      </c>
      <c r="O42" s="5">
        <v>10</v>
      </c>
      <c r="P42" s="5">
        <v>5</v>
      </c>
      <c r="Q42" s="5">
        <v>4</v>
      </c>
      <c r="R42" s="5">
        <v>6</v>
      </c>
      <c r="S42" s="140">
        <v>9</v>
      </c>
      <c r="T42" s="149">
        <f>SUM(Table1[[#This Row],[JUL]:[JUN]])</f>
        <v>189</v>
      </c>
      <c r="U42" s="141"/>
      <c r="V42" s="78"/>
      <c r="W42" s="1"/>
    </row>
    <row r="43" spans="1:23" ht="34.5" customHeight="1" x14ac:dyDescent="0.2">
      <c r="A43" s="155" t="s">
        <v>26</v>
      </c>
      <c r="B43" s="162"/>
      <c r="C43" s="163" t="s">
        <v>285</v>
      </c>
      <c r="D43" s="154"/>
      <c r="E43" s="42" t="s">
        <v>147</v>
      </c>
      <c r="F43" s="154" t="s">
        <v>83</v>
      </c>
      <c r="G43" s="154" t="s">
        <v>294</v>
      </c>
      <c r="H43" s="159">
        <v>0</v>
      </c>
      <c r="I43" s="159">
        <v>0</v>
      </c>
      <c r="J43" s="159">
        <v>6</v>
      </c>
      <c r="K43" s="159">
        <v>5</v>
      </c>
      <c r="L43" s="159">
        <v>7</v>
      </c>
      <c r="M43" s="159">
        <v>0</v>
      </c>
      <c r="N43" s="159">
        <v>13</v>
      </c>
      <c r="O43" s="159">
        <v>14</v>
      </c>
      <c r="P43" s="159">
        <v>5</v>
      </c>
      <c r="Q43" s="159">
        <v>74</v>
      </c>
      <c r="R43" s="159">
        <v>44</v>
      </c>
      <c r="S43" s="159">
        <v>25</v>
      </c>
      <c r="T43" s="149">
        <f>SUM(Table1[[#This Row],[JUL]:[JUN]])</f>
        <v>193</v>
      </c>
      <c r="U43" s="164"/>
      <c r="V43" s="164"/>
      <c r="W43" s="1"/>
    </row>
    <row r="44" spans="1:23" ht="34.5" customHeight="1" x14ac:dyDescent="0.2">
      <c r="A44" s="27" t="s">
        <v>25</v>
      </c>
      <c r="B44" s="3" t="s">
        <v>98</v>
      </c>
      <c r="C44" s="4" t="s">
        <v>63</v>
      </c>
      <c r="D44" s="27" t="s">
        <v>164</v>
      </c>
      <c r="E44" s="42" t="s">
        <v>138</v>
      </c>
      <c r="F44" s="27" t="s">
        <v>85</v>
      </c>
      <c r="G44" s="27" t="s">
        <v>177</v>
      </c>
      <c r="H44" s="146">
        <v>82</v>
      </c>
      <c r="I44" s="146">
        <v>109</v>
      </c>
      <c r="J44" s="146">
        <v>1110</v>
      </c>
      <c r="K44" s="146">
        <v>907</v>
      </c>
      <c r="L44" s="146">
        <v>854</v>
      </c>
      <c r="M44" s="146">
        <v>425</v>
      </c>
      <c r="N44" s="133">
        <v>442</v>
      </c>
      <c r="O44" s="133">
        <v>789</v>
      </c>
      <c r="P44" s="93">
        <v>656</v>
      </c>
      <c r="Q44" s="93">
        <v>738</v>
      </c>
      <c r="R44" s="93">
        <v>119</v>
      </c>
      <c r="S44" s="118">
        <v>479</v>
      </c>
      <c r="T44" s="149">
        <f>SUM(Table1[[#This Row],[JUL]:[JUN]])</f>
        <v>6710</v>
      </c>
      <c r="U44" s="143"/>
      <c r="V44" s="119"/>
      <c r="W44" s="1"/>
    </row>
    <row r="45" spans="1:23" ht="34.5" customHeight="1" x14ac:dyDescent="0.2">
      <c r="A45" s="27"/>
      <c r="B45" s="3"/>
      <c r="C45" s="4" t="s">
        <v>235</v>
      </c>
      <c r="D45" s="27"/>
      <c r="E45" s="42" t="s">
        <v>236</v>
      </c>
      <c r="F45" s="27" t="s">
        <v>247</v>
      </c>
      <c r="G45" s="27" t="s">
        <v>76</v>
      </c>
      <c r="H45" s="93">
        <v>17</v>
      </c>
      <c r="I45" s="93">
        <v>2</v>
      </c>
      <c r="J45" s="93">
        <v>12</v>
      </c>
      <c r="K45" s="93">
        <v>8</v>
      </c>
      <c r="L45" s="93">
        <v>12</v>
      </c>
      <c r="M45" s="93">
        <v>1</v>
      </c>
      <c r="N45" s="94">
        <v>31</v>
      </c>
      <c r="O45" s="94">
        <v>61</v>
      </c>
      <c r="P45" s="94">
        <v>26</v>
      </c>
      <c r="Q45" s="93">
        <v>13</v>
      </c>
      <c r="R45" s="93">
        <v>3</v>
      </c>
      <c r="S45" s="118">
        <v>3</v>
      </c>
      <c r="T45" s="149">
        <f>SUM(Table1[[#This Row],[JUL]:[JUN]])</f>
        <v>189</v>
      </c>
      <c r="U45" s="125"/>
      <c r="V45" s="126"/>
      <c r="W45" s="1"/>
    </row>
    <row r="46" spans="1:23" ht="34.5" customHeight="1" x14ac:dyDescent="0.2">
      <c r="A46" s="155"/>
      <c r="B46" s="162"/>
      <c r="C46" s="163" t="s">
        <v>274</v>
      </c>
      <c r="D46" s="154"/>
      <c r="E46" s="76" t="s">
        <v>275</v>
      </c>
      <c r="F46" s="42" t="s">
        <v>276</v>
      </c>
      <c r="G46" s="27" t="s">
        <v>277</v>
      </c>
      <c r="H46" s="159">
        <v>39</v>
      </c>
      <c r="I46" s="159">
        <v>24</v>
      </c>
      <c r="J46" s="159">
        <v>76</v>
      </c>
      <c r="K46" s="159">
        <v>102</v>
      </c>
      <c r="L46" s="159">
        <v>74</v>
      </c>
      <c r="M46" s="159">
        <v>30</v>
      </c>
      <c r="N46" s="159">
        <v>46</v>
      </c>
      <c r="O46" s="159">
        <v>253</v>
      </c>
      <c r="P46" s="159">
        <v>189</v>
      </c>
      <c r="Q46" s="159">
        <v>371</v>
      </c>
      <c r="R46" s="159">
        <v>181</v>
      </c>
      <c r="S46" s="159">
        <v>223</v>
      </c>
      <c r="T46" s="149">
        <f>SUM(Table1[[#This Row],[JUL]:[JUN]])</f>
        <v>1608</v>
      </c>
      <c r="U46" s="164"/>
      <c r="V46" s="164"/>
      <c r="W46" s="1"/>
    </row>
    <row r="47" spans="1:23" ht="34.5" customHeight="1" x14ac:dyDescent="0.2">
      <c r="A47" s="27"/>
      <c r="B47" s="3" t="s">
        <v>98</v>
      </c>
      <c r="C47" s="4" t="s">
        <v>2</v>
      </c>
      <c r="D47" s="27" t="s">
        <v>106</v>
      </c>
      <c r="E47" s="42" t="s">
        <v>100</v>
      </c>
      <c r="F47" s="42" t="s">
        <v>254</v>
      </c>
      <c r="G47" s="42" t="s">
        <v>286</v>
      </c>
      <c r="H47" s="178">
        <v>72</v>
      </c>
      <c r="I47" s="178">
        <v>48</v>
      </c>
      <c r="J47" s="178">
        <v>283</v>
      </c>
      <c r="K47" s="178">
        <v>394</v>
      </c>
      <c r="L47" s="178">
        <v>267</v>
      </c>
      <c r="M47" s="178">
        <v>133</v>
      </c>
      <c r="N47" s="178">
        <v>122</v>
      </c>
      <c r="O47" s="178">
        <v>173</v>
      </c>
      <c r="P47" s="178">
        <v>142</v>
      </c>
      <c r="Q47" s="178">
        <v>133</v>
      </c>
      <c r="R47" s="178">
        <v>44</v>
      </c>
      <c r="S47" s="178">
        <v>73</v>
      </c>
      <c r="T47" s="149">
        <f>SUM(Table1[[#This Row],[JUL]:[JUN]])</f>
        <v>1884</v>
      </c>
      <c r="U47" s="141"/>
      <c r="V47" s="78"/>
    </row>
    <row r="48" spans="1:23" ht="34.5" customHeight="1" x14ac:dyDescent="0.2">
      <c r="A48" s="27"/>
      <c r="B48" s="3" t="s">
        <v>98</v>
      </c>
      <c r="C48" s="4" t="s">
        <v>159</v>
      </c>
      <c r="D48" s="27" t="s">
        <v>106</v>
      </c>
      <c r="E48" s="42" t="s">
        <v>160</v>
      </c>
      <c r="F48" s="27" t="s">
        <v>233</v>
      </c>
      <c r="G48" s="27" t="s">
        <v>248</v>
      </c>
      <c r="H48" s="46">
        <v>0</v>
      </c>
      <c r="I48" s="46">
        <v>0</v>
      </c>
      <c r="J48" s="46">
        <v>4</v>
      </c>
      <c r="K48" s="46">
        <v>0</v>
      </c>
      <c r="L48" s="46">
        <v>0</v>
      </c>
      <c r="M48" s="46">
        <v>0</v>
      </c>
      <c r="N48" s="46">
        <v>491</v>
      </c>
      <c r="O48" s="46">
        <v>872</v>
      </c>
      <c r="P48" s="46">
        <v>235</v>
      </c>
      <c r="Q48" s="46">
        <v>280</v>
      </c>
      <c r="R48" s="46">
        <v>0</v>
      </c>
      <c r="S48" s="140">
        <v>0</v>
      </c>
      <c r="T48" s="149">
        <f>SUM(Table1[[#This Row],[JUL]:[JUN]])</f>
        <v>1882</v>
      </c>
      <c r="U48" s="141"/>
      <c r="V48" s="78"/>
    </row>
    <row r="49" spans="1:22" ht="34.5" customHeight="1" x14ac:dyDescent="0.2">
      <c r="A49" s="27" t="s">
        <v>33</v>
      </c>
      <c r="B49" s="17" t="s">
        <v>98</v>
      </c>
      <c r="C49" s="16" t="s">
        <v>99</v>
      </c>
      <c r="D49" s="27" t="s">
        <v>94</v>
      </c>
      <c r="E49" s="42" t="s">
        <v>143</v>
      </c>
      <c r="F49" s="27" t="s">
        <v>130</v>
      </c>
      <c r="G49" s="27" t="s">
        <v>82</v>
      </c>
      <c r="H49" s="15">
        <v>0</v>
      </c>
      <c r="I49" s="15">
        <v>0</v>
      </c>
      <c r="J49" s="15">
        <v>8</v>
      </c>
      <c r="K49" s="15">
        <v>80</v>
      </c>
      <c r="L49" s="15">
        <v>44</v>
      </c>
      <c r="M49" s="15">
        <v>0</v>
      </c>
      <c r="N49" s="15">
        <v>12</v>
      </c>
      <c r="O49" s="15">
        <v>247</v>
      </c>
      <c r="P49" s="15">
        <v>48</v>
      </c>
      <c r="Q49" s="15">
        <v>155</v>
      </c>
      <c r="R49" s="15">
        <v>0</v>
      </c>
      <c r="S49" s="139">
        <v>22</v>
      </c>
      <c r="T49" s="149">
        <f>SUM(Table1[[#This Row],[JUL]:[JUN]])</f>
        <v>616</v>
      </c>
      <c r="U49" s="141"/>
      <c r="V49" s="78"/>
    </row>
    <row r="50" spans="1:22" ht="34.5" customHeight="1" x14ac:dyDescent="0.2">
      <c r="A50" s="27"/>
      <c r="B50" s="17"/>
      <c r="C50" s="4" t="s">
        <v>220</v>
      </c>
      <c r="D50" s="27" t="s">
        <v>222</v>
      </c>
      <c r="E50" s="42" t="s">
        <v>221</v>
      </c>
      <c r="F50" s="27"/>
      <c r="G50" s="27"/>
      <c r="H50" s="45"/>
      <c r="I50" s="45"/>
      <c r="J50" s="45"/>
      <c r="K50" s="45"/>
      <c r="L50" s="45"/>
      <c r="M50" s="45"/>
      <c r="N50" s="15"/>
      <c r="O50" s="15"/>
      <c r="P50" s="15"/>
      <c r="Q50" s="15"/>
      <c r="R50" s="15"/>
      <c r="S50" s="139"/>
      <c r="T50" s="149">
        <f>SUM(Table1[[#This Row],[JUL]:[JUN]])</f>
        <v>0</v>
      </c>
      <c r="U50" s="141"/>
      <c r="V50" s="78"/>
    </row>
    <row r="51" spans="1:22" ht="34.5" customHeight="1" x14ac:dyDescent="0.2">
      <c r="A51" s="27"/>
      <c r="B51" s="3" t="s">
        <v>98</v>
      </c>
      <c r="C51" s="4" t="s">
        <v>53</v>
      </c>
      <c r="D51" s="42"/>
      <c r="E51" s="42" t="s">
        <v>165</v>
      </c>
      <c r="F51" s="42" t="s">
        <v>166</v>
      </c>
      <c r="G51" s="27" t="s">
        <v>167</v>
      </c>
      <c r="H51" s="9">
        <v>10</v>
      </c>
      <c r="I51" s="9">
        <v>11</v>
      </c>
      <c r="J51" s="9">
        <v>66</v>
      </c>
      <c r="K51" s="9">
        <v>97</v>
      </c>
      <c r="L51" s="9">
        <v>25</v>
      </c>
      <c r="M51" s="9">
        <v>1</v>
      </c>
      <c r="N51" s="10">
        <v>11</v>
      </c>
      <c r="O51" s="10" t="s">
        <v>295</v>
      </c>
      <c r="P51" s="10" t="s">
        <v>295</v>
      </c>
      <c r="Q51" s="10" t="s">
        <v>295</v>
      </c>
      <c r="R51" s="10" t="s">
        <v>295</v>
      </c>
      <c r="S51" s="10" t="s">
        <v>295</v>
      </c>
      <c r="T51" s="149">
        <f>SUM(Table1[[#This Row],[JUL]:[JUN]])</f>
        <v>221</v>
      </c>
      <c r="U51" s="141"/>
      <c r="V51" s="78"/>
    </row>
    <row r="52" spans="1:22" ht="34.5" customHeight="1" x14ac:dyDescent="0.2">
      <c r="A52" s="27"/>
      <c r="B52" s="17" t="s">
        <v>98</v>
      </c>
      <c r="C52" s="16" t="s">
        <v>131</v>
      </c>
      <c r="D52" s="27" t="s">
        <v>139</v>
      </c>
      <c r="E52" s="27"/>
      <c r="F52" s="27"/>
      <c r="G52" s="27"/>
      <c r="H52" s="15">
        <v>0</v>
      </c>
      <c r="I52" s="15">
        <v>1</v>
      </c>
      <c r="J52" s="15">
        <v>1</v>
      </c>
      <c r="K52" s="15">
        <v>17</v>
      </c>
      <c r="L52" s="15">
        <v>0</v>
      </c>
      <c r="M52" s="15">
        <v>9</v>
      </c>
      <c r="N52" s="15">
        <v>13</v>
      </c>
      <c r="O52" s="45" t="s">
        <v>244</v>
      </c>
      <c r="P52" s="45" t="s">
        <v>244</v>
      </c>
      <c r="Q52" s="45" t="s">
        <v>244</v>
      </c>
      <c r="R52" s="45" t="s">
        <v>244</v>
      </c>
      <c r="S52" s="137" t="s">
        <v>244</v>
      </c>
      <c r="T52" s="149">
        <f>SUM(Table1[[#This Row],[JUL]:[FEB]])</f>
        <v>41</v>
      </c>
      <c r="U52" s="141"/>
      <c r="V52" s="78"/>
    </row>
    <row r="53" spans="1:22" ht="34.5" customHeight="1" thickBot="1" x14ac:dyDescent="0.25">
      <c r="A53" s="27" t="s">
        <v>103</v>
      </c>
      <c r="B53" s="3" t="s">
        <v>98</v>
      </c>
      <c r="C53" s="4" t="s">
        <v>122</v>
      </c>
      <c r="D53" s="91"/>
      <c r="E53" s="42" t="s">
        <v>102</v>
      </c>
      <c r="F53" s="27" t="s">
        <v>86</v>
      </c>
      <c r="G53" s="27" t="s">
        <v>76</v>
      </c>
      <c r="H53" s="15">
        <v>1148</v>
      </c>
      <c r="I53" s="15">
        <v>181</v>
      </c>
      <c r="J53" s="15">
        <v>964</v>
      </c>
      <c r="K53" s="15">
        <v>960</v>
      </c>
      <c r="L53" s="15">
        <v>239</v>
      </c>
      <c r="M53" s="15">
        <v>69</v>
      </c>
      <c r="N53" s="15">
        <v>437</v>
      </c>
      <c r="O53" s="15">
        <v>235</v>
      </c>
      <c r="P53" s="15">
        <v>407</v>
      </c>
      <c r="Q53" s="15">
        <v>135</v>
      </c>
      <c r="R53" s="15">
        <v>42</v>
      </c>
      <c r="S53" s="139">
        <v>952</v>
      </c>
      <c r="T53" s="150">
        <f>SUM(Table1[[#This Row],[JUL]:[JUN]])</f>
        <v>5769</v>
      </c>
      <c r="U53" s="141"/>
      <c r="V53" s="78"/>
    </row>
    <row r="54" spans="1:22" ht="34.5" customHeight="1" thickBot="1" x14ac:dyDescent="0.25">
      <c r="A54" s="128"/>
      <c r="B54" s="129"/>
      <c r="C54" s="130"/>
      <c r="D54" s="131"/>
      <c r="E54" s="132"/>
      <c r="F54" s="132"/>
      <c r="G54" s="132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76">
        <f>SUBTOTAL(109,Table1[TOTAL SEARCHES])</f>
        <v>55030</v>
      </c>
      <c r="U54" s="177">
        <f>SUBTOTAL(109,Table1[ANNUAL SESSIONS TOTAL])</f>
        <v>0</v>
      </c>
      <c r="V54" s="177">
        <f>SUM(Table1[ANNUAL FULL TEXT REQUESTS])</f>
        <v>0</v>
      </c>
    </row>
    <row r="55" spans="1:22" ht="34.5" customHeight="1" thickBot="1" x14ac:dyDescent="0.25">
      <c r="A55" s="67"/>
      <c r="B55" s="68"/>
      <c r="C55" s="190" t="s">
        <v>54</v>
      </c>
      <c r="D55" s="191"/>
      <c r="E55" s="183">
        <f>SUM(Table1[[#Totals],[JUL]:[JUN]])</f>
        <v>0</v>
      </c>
      <c r="F55" s="183"/>
      <c r="G55" s="184"/>
      <c r="H55" s="68"/>
      <c r="I55" s="68"/>
      <c r="L55" s="18"/>
    </row>
    <row r="56" spans="1:22" ht="34.5" customHeight="1" x14ac:dyDescent="0.2">
      <c r="B56" s="71"/>
      <c r="C56" s="192" t="s">
        <v>1</v>
      </c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</row>
    <row r="57" spans="1:22" ht="34.5" customHeight="1" x14ac:dyDescent="0.2">
      <c r="C57" s="189" t="s">
        <v>132</v>
      </c>
      <c r="D57" s="189"/>
      <c r="E57" s="189"/>
      <c r="F57" s="189"/>
      <c r="G57" s="189"/>
    </row>
  </sheetData>
  <sheetProtection selectLockedCells="1"/>
  <mergeCells count="8">
    <mergeCell ref="C57:G57"/>
    <mergeCell ref="E55:G55"/>
    <mergeCell ref="C55:D55"/>
    <mergeCell ref="C56:V56"/>
    <mergeCell ref="A1:V1"/>
    <mergeCell ref="A2:V2"/>
    <mergeCell ref="A3:V3"/>
    <mergeCell ref="A4:V4"/>
  </mergeCells>
  <phoneticPr fontId="0" type="noConversion"/>
  <conditionalFormatting sqref="H9:L9 N9:S9 N26:S26 U7:V16 U47:V54 J16:S16 H7:S8 H10:S13 H15:S15 R14:S14 H47:S53 H19:S25 U18:V43 H27:S43">
    <cfRule type="containsBlanks" dxfId="49" priority="32">
      <formula>LEN(TRIM(H7))=0</formula>
    </cfRule>
  </conditionalFormatting>
  <conditionalFormatting sqref="M9">
    <cfRule type="containsBlanks" dxfId="48" priority="20">
      <formula>LEN(TRIM(M9))=0</formula>
    </cfRule>
  </conditionalFormatting>
  <conditionalFormatting sqref="H26:M26">
    <cfRule type="containsBlanks" dxfId="47" priority="13">
      <formula>LEN(TRIM(H26))=0</formula>
    </cfRule>
  </conditionalFormatting>
  <conditionalFormatting sqref="L18:S18">
    <cfRule type="containsBlanks" dxfId="46" priority="7">
      <formula>LEN(TRIM(L18))=0</formula>
    </cfRule>
  </conditionalFormatting>
  <conditionalFormatting sqref="U6:V6">
    <cfRule type="containsBlanks" dxfId="45" priority="5">
      <formula>LEN(TRIM(U6))=0</formula>
    </cfRule>
  </conditionalFormatting>
  <conditionalFormatting sqref="P14:Q14">
    <cfRule type="containsBlanks" dxfId="44" priority="4">
      <formula>LEN(TRIM(P14))=0</formula>
    </cfRule>
  </conditionalFormatting>
  <conditionalFormatting sqref="H14:M14">
    <cfRule type="containsBlanks" dxfId="43" priority="3">
      <formula>LEN(TRIM(H14))=0</formula>
    </cfRule>
  </conditionalFormatting>
  <conditionalFormatting sqref="N14:O14">
    <cfRule type="containsBlanks" dxfId="42" priority="2">
      <formula>LEN(TRIM(N14))=0</formula>
    </cfRule>
  </conditionalFormatting>
  <hyperlinks>
    <hyperlink ref="E7" r:id="rId1"/>
    <hyperlink ref="E15" r:id="rId2"/>
    <hyperlink ref="E19" r:id="rId3"/>
    <hyperlink ref="E41" r:id="rId4"/>
    <hyperlink ref="E49" r:id="rId5"/>
    <hyperlink ref="E35" r:id="rId6"/>
    <hyperlink ref="E42" r:id="rId7"/>
    <hyperlink ref="E47" r:id="rId8"/>
    <hyperlink ref="E9" r:id="rId9"/>
    <hyperlink ref="E10" r:id="rId10"/>
    <hyperlink ref="E53" r:id="rId11"/>
    <hyperlink ref="E44" r:id="rId12"/>
    <hyperlink ref="F15" r:id="rId13"/>
    <hyperlink ref="E39" r:id="rId14"/>
    <hyperlink ref="E38" r:id="rId15"/>
    <hyperlink ref="E51" r:id="rId16"/>
    <hyperlink ref="F51" r:id="rId17"/>
    <hyperlink ref="E48" r:id="rId18"/>
    <hyperlink ref="E11" r:id="rId19"/>
    <hyperlink ref="E27" r:id="rId20"/>
    <hyperlink ref="E21" r:id="rId21"/>
    <hyperlink ref="E37" r:id="rId22"/>
    <hyperlink ref="F14" r:id="rId23"/>
    <hyperlink ref="E14" r:id="rId24"/>
    <hyperlink ref="F18" r:id="rId25"/>
    <hyperlink ref="E36" r:id="rId26"/>
    <hyperlink ref="E50" r:id="rId27"/>
    <hyperlink ref="E6" r:id="rId28"/>
    <hyperlink ref="E8" r:id="rId29" display="http://app.news.wiley.com/e/er?elq_mid=7469&amp;elq_cid=3289782&amp;s=1133198723&amp;lid=20605&amp;elq=8b5e116a38a346b980a16603e8f64630&amp;elqaid=7469&amp;elqat=1&amp;elqTrackId=83bf12085e44466d94212ea219d14086"/>
    <hyperlink ref="E45" r:id="rId30"/>
    <hyperlink ref="E20" r:id="rId31"/>
    <hyperlink ref="E12" r:id="rId32"/>
    <hyperlink ref="G47" r:id="rId33"/>
    <hyperlink ref="F47" r:id="rId34"/>
    <hyperlink ref="E34" r:id="rId35"/>
    <hyperlink ref="F34" r:id="rId36"/>
    <hyperlink ref="F12" r:id="rId37"/>
    <hyperlink ref="E13" r:id="rId38"/>
    <hyperlink ref="E46" r:id="rId39" display="https://nam04.safelinks.protection.outlook.com/?url=https%3A%2F%2Fjournals.sagepub.com%2F&amp;data=02%7C01%7Cgtrimble%40clarion.edu%7C5b83fde8824148d75e8c08d7b5534d9b%7Cac5281b27ef14be9a6b48db2cf96ecca%7C0%7C1%7C637177241717933099&amp;sdata=dFOwA%2FDWGU4H3LKZMibYDBUMhosLYOO%2F%2Fd0366aKKFw%3D&amp;reserved=0"/>
    <hyperlink ref="F46" r:id="rId40"/>
    <hyperlink ref="E16" r:id="rId41"/>
    <hyperlink ref="E43" r:id="rId42"/>
    <hyperlink ref="E18" r:id="rId43"/>
    <hyperlink ref="F19" r:id="rId44"/>
    <hyperlink ref="G19" r:id="rId45"/>
    <hyperlink ref="E40" r:id="rId46"/>
  </hyperlinks>
  <printOptions horizontalCentered="1" verticalCentered="1"/>
  <pageMargins left="0.75" right="0.75" top="0.5" bottom="0.5" header="0.5" footer="0.5"/>
  <pageSetup fitToHeight="2" orientation="landscape" horizontalDpi="4294967292" verticalDpi="300" r:id="rId47"/>
  <headerFooter alignWithMargins="0"/>
  <ignoredErrors>
    <ignoredError sqref="T23" calculatedColumn="1"/>
  </ignoredErrors>
  <tableParts count="1">
    <tablePart r:id="rId4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zoomScale="70" zoomScaleNormal="7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E11" sqref="E11"/>
    </sheetView>
  </sheetViews>
  <sheetFormatPr defaultColWidth="6.7109375" defaultRowHeight="34.5" customHeight="1" x14ac:dyDescent="0.2"/>
  <cols>
    <col min="1" max="1" width="6.7109375" style="12"/>
    <col min="2" max="2" width="3.7109375" style="13" customWidth="1"/>
    <col min="3" max="3" width="40" style="14" customWidth="1"/>
    <col min="4" max="4" width="9.85546875" style="30" customWidth="1"/>
    <col min="5" max="5" width="6.7109375" style="30" customWidth="1"/>
    <col min="6" max="6" width="7.7109375" style="30" customWidth="1"/>
    <col min="7" max="7" width="6.28515625" style="30" customWidth="1"/>
    <col min="8" max="9" width="6.7109375" style="1"/>
    <col min="10" max="13" width="7.42578125" style="1" bestFit="1" customWidth="1"/>
    <col min="14" max="14" width="7" style="1" bestFit="1" customWidth="1"/>
    <col min="15" max="17" width="7.42578125" style="1" bestFit="1" customWidth="1"/>
    <col min="18" max="19" width="6.7109375" style="1"/>
    <col min="20" max="20" width="12.140625" style="11" bestFit="1" customWidth="1"/>
    <col min="21" max="21" width="13.85546875" style="1" customWidth="1"/>
    <col min="22" max="22" width="12.7109375" style="1" customWidth="1"/>
    <col min="23" max="16384" width="6.7109375" style="1"/>
  </cols>
  <sheetData>
    <row r="1" spans="1:22" ht="16.5" x14ac:dyDescent="0.2">
      <c r="A1" s="194" t="s">
        <v>0</v>
      </c>
      <c r="B1" s="195"/>
      <c r="C1" s="196"/>
      <c r="D1" s="195"/>
      <c r="E1" s="197"/>
      <c r="F1" s="198"/>
      <c r="G1" s="198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9"/>
    </row>
    <row r="2" spans="1:22" ht="16.5" x14ac:dyDescent="0.2">
      <c r="A2" s="179" t="s">
        <v>4</v>
      </c>
      <c r="B2" s="180"/>
      <c r="C2" s="200"/>
      <c r="D2" s="180"/>
      <c r="E2" s="201"/>
      <c r="F2" s="202"/>
      <c r="G2" s="202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93"/>
    </row>
    <row r="3" spans="1:22" ht="16.5" x14ac:dyDescent="0.2">
      <c r="A3" s="179" t="s">
        <v>3</v>
      </c>
      <c r="B3" s="180"/>
      <c r="C3" s="200"/>
      <c r="D3" s="180"/>
      <c r="E3" s="201"/>
      <c r="F3" s="202"/>
      <c r="G3" s="202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93"/>
    </row>
    <row r="4" spans="1:22" ht="16.5" x14ac:dyDescent="0.2">
      <c r="A4" s="179" t="s">
        <v>251</v>
      </c>
      <c r="B4" s="180"/>
      <c r="C4" s="200"/>
      <c r="D4" s="180"/>
      <c r="E4" s="201"/>
      <c r="F4" s="202"/>
      <c r="G4" s="202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93"/>
    </row>
    <row r="5" spans="1:22" s="2" customFormat="1" ht="49.5" x14ac:dyDescent="0.2">
      <c r="A5" s="21" t="s">
        <v>32</v>
      </c>
      <c r="B5" s="22" t="s">
        <v>101</v>
      </c>
      <c r="C5" s="23" t="s">
        <v>27</v>
      </c>
      <c r="D5" s="29" t="s">
        <v>28</v>
      </c>
      <c r="E5" s="29" t="s">
        <v>70</v>
      </c>
      <c r="F5" s="29" t="s">
        <v>71</v>
      </c>
      <c r="G5" s="29" t="s">
        <v>72</v>
      </c>
      <c r="H5" s="24" t="s">
        <v>35</v>
      </c>
      <c r="I5" s="24" t="s">
        <v>36</v>
      </c>
      <c r="J5" s="24" t="s">
        <v>37</v>
      </c>
      <c r="K5" s="24" t="s">
        <v>38</v>
      </c>
      <c r="L5" s="24" t="s">
        <v>39</v>
      </c>
      <c r="M5" s="24" t="s">
        <v>40</v>
      </c>
      <c r="N5" s="24" t="s">
        <v>41</v>
      </c>
      <c r="O5" s="24" t="s">
        <v>42</v>
      </c>
      <c r="P5" s="24" t="s">
        <v>43</v>
      </c>
      <c r="Q5" s="24" t="s">
        <v>44</v>
      </c>
      <c r="R5" s="24" t="s">
        <v>45</v>
      </c>
      <c r="S5" s="24" t="s">
        <v>46</v>
      </c>
      <c r="T5" s="25" t="s">
        <v>30</v>
      </c>
      <c r="U5" s="84" t="s">
        <v>135</v>
      </c>
      <c r="V5" s="84" t="s">
        <v>134</v>
      </c>
    </row>
    <row r="6" spans="1:22" s="2" customFormat="1" ht="27.95" customHeight="1" x14ac:dyDescent="0.2">
      <c r="A6" s="21"/>
      <c r="B6" s="113"/>
      <c r="C6" s="115" t="s">
        <v>226</v>
      </c>
      <c r="D6" s="27" t="s">
        <v>87</v>
      </c>
      <c r="E6" s="42" t="s">
        <v>138</v>
      </c>
      <c r="F6" s="27" t="s">
        <v>85</v>
      </c>
      <c r="G6" s="27" t="s">
        <v>177</v>
      </c>
      <c r="H6" s="116">
        <v>0</v>
      </c>
      <c r="I6" s="116">
        <v>5</v>
      </c>
      <c r="J6" s="116">
        <v>2</v>
      </c>
      <c r="K6" s="116">
        <v>3</v>
      </c>
      <c r="L6" s="116">
        <v>1</v>
      </c>
      <c r="M6" s="116">
        <v>0</v>
      </c>
      <c r="N6" s="116">
        <v>0</v>
      </c>
      <c r="O6" s="116">
        <v>7</v>
      </c>
      <c r="P6" s="116">
        <v>7</v>
      </c>
      <c r="Q6" s="116">
        <v>0</v>
      </c>
      <c r="R6" s="116">
        <v>0</v>
      </c>
      <c r="S6" s="116">
        <v>0</v>
      </c>
      <c r="T6" s="117"/>
      <c r="U6" s="114"/>
      <c r="V6" s="114">
        <f>SUM(Table13[[#This Row],[JUL]:[JUN]])</f>
        <v>25</v>
      </c>
    </row>
    <row r="7" spans="1:22" ht="34.5" customHeight="1" x14ac:dyDescent="0.2">
      <c r="A7" s="27"/>
      <c r="B7" s="31"/>
      <c r="C7" s="32" t="s">
        <v>290</v>
      </c>
      <c r="D7" s="27" t="s">
        <v>87</v>
      </c>
      <c r="E7" s="42" t="s">
        <v>138</v>
      </c>
      <c r="F7" s="27" t="s">
        <v>85</v>
      </c>
      <c r="G7" s="27" t="s">
        <v>177</v>
      </c>
      <c r="H7" s="46">
        <v>226</v>
      </c>
      <c r="I7" s="46">
        <v>220</v>
      </c>
      <c r="J7" s="46">
        <v>1337</v>
      </c>
      <c r="K7" s="46">
        <v>1297</v>
      </c>
      <c r="L7" s="46">
        <v>753</v>
      </c>
      <c r="M7" s="46">
        <v>239</v>
      </c>
      <c r="N7" s="112">
        <v>292</v>
      </c>
      <c r="O7" s="112">
        <v>1011</v>
      </c>
      <c r="P7" s="112">
        <v>724</v>
      </c>
      <c r="Q7" s="6">
        <v>671</v>
      </c>
      <c r="R7" s="6">
        <v>74</v>
      </c>
      <c r="S7" s="6">
        <v>355</v>
      </c>
      <c r="T7" s="26">
        <v>7199</v>
      </c>
      <c r="U7" s="122"/>
      <c r="V7" s="114"/>
    </row>
    <row r="8" spans="1:22" ht="76.5" customHeight="1" x14ac:dyDescent="0.2">
      <c r="A8" s="27" t="s">
        <v>25</v>
      </c>
      <c r="B8" s="3"/>
      <c r="C8" s="4" t="s">
        <v>146</v>
      </c>
      <c r="D8" s="27" t="s">
        <v>87</v>
      </c>
      <c r="E8" s="42" t="s">
        <v>138</v>
      </c>
      <c r="F8" s="27" t="s">
        <v>85</v>
      </c>
      <c r="G8" s="27" t="s">
        <v>177</v>
      </c>
      <c r="H8" s="46">
        <v>54</v>
      </c>
      <c r="I8" s="46">
        <v>41</v>
      </c>
      <c r="J8" s="46">
        <v>573</v>
      </c>
      <c r="K8" s="46">
        <v>413</v>
      </c>
      <c r="L8" s="46">
        <v>420</v>
      </c>
      <c r="M8" s="46">
        <v>151</v>
      </c>
      <c r="N8" s="6">
        <v>324</v>
      </c>
      <c r="O8" s="6">
        <v>410</v>
      </c>
      <c r="P8" s="6">
        <v>345</v>
      </c>
      <c r="Q8" s="6">
        <v>355</v>
      </c>
      <c r="R8" s="6">
        <v>76</v>
      </c>
      <c r="S8" s="6">
        <v>86</v>
      </c>
      <c r="T8" s="26"/>
      <c r="U8" s="123"/>
      <c r="V8" s="114">
        <f>SUM(Table13[[#This Row],[JUL]:[JUN]])</f>
        <v>3248</v>
      </c>
    </row>
    <row r="9" spans="1:22" ht="34.5" customHeight="1" x14ac:dyDescent="0.2">
      <c r="A9" s="27" t="s">
        <v>25</v>
      </c>
      <c r="B9" s="17"/>
      <c r="C9" s="4" t="s">
        <v>156</v>
      </c>
      <c r="D9" s="27" t="s">
        <v>87</v>
      </c>
      <c r="E9" s="42" t="s">
        <v>138</v>
      </c>
      <c r="F9" s="27" t="s">
        <v>85</v>
      </c>
      <c r="G9" s="27" t="s">
        <v>177</v>
      </c>
      <c r="H9" s="15">
        <v>27</v>
      </c>
      <c r="I9" s="15">
        <v>9</v>
      </c>
      <c r="J9" s="15">
        <v>462</v>
      </c>
      <c r="K9" s="15">
        <v>239</v>
      </c>
      <c r="L9" s="15">
        <v>157</v>
      </c>
      <c r="M9" s="15">
        <v>164</v>
      </c>
      <c r="N9" s="15">
        <v>61</v>
      </c>
      <c r="O9" s="15">
        <v>185</v>
      </c>
      <c r="P9" s="15">
        <v>107</v>
      </c>
      <c r="Q9" s="15">
        <v>120</v>
      </c>
      <c r="R9" s="15">
        <v>13</v>
      </c>
      <c r="S9" s="15">
        <v>106</v>
      </c>
      <c r="T9" s="26"/>
      <c r="U9" s="123"/>
      <c r="V9" s="114">
        <f>SUM(Table13[[#This Row],[JUL]:[JUN]])</f>
        <v>1650</v>
      </c>
    </row>
    <row r="10" spans="1:22" ht="39.950000000000003" customHeight="1" x14ac:dyDescent="0.2">
      <c r="A10" s="27" t="s">
        <v>25</v>
      </c>
      <c r="B10" s="33"/>
      <c r="C10" s="32" t="s">
        <v>227</v>
      </c>
      <c r="D10" s="27" t="s">
        <v>87</v>
      </c>
      <c r="E10" s="42" t="s">
        <v>138</v>
      </c>
      <c r="F10" s="27" t="s">
        <v>85</v>
      </c>
      <c r="G10" s="27"/>
      <c r="H10" s="15">
        <v>1</v>
      </c>
      <c r="I10" s="15">
        <v>0</v>
      </c>
      <c r="J10" s="15">
        <v>7</v>
      </c>
      <c r="K10" s="15">
        <v>16</v>
      </c>
      <c r="L10" s="15">
        <v>14</v>
      </c>
      <c r="M10" s="15">
        <v>0</v>
      </c>
      <c r="N10" s="15">
        <v>7</v>
      </c>
      <c r="O10" s="15">
        <v>4</v>
      </c>
      <c r="P10" s="15">
        <v>22</v>
      </c>
      <c r="Q10" s="15">
        <v>26</v>
      </c>
      <c r="R10" s="15">
        <v>0</v>
      </c>
      <c r="S10" s="15">
        <v>267</v>
      </c>
      <c r="T10" s="26"/>
      <c r="U10" s="123"/>
      <c r="V10" s="114">
        <f>SUM(Table13[[#This Row],[JUL]:[JUN]])</f>
        <v>364</v>
      </c>
    </row>
    <row r="11" spans="1:22" ht="34.5" customHeight="1" x14ac:dyDescent="0.2">
      <c r="A11" s="27" t="s">
        <v>25</v>
      </c>
      <c r="B11" s="33"/>
      <c r="C11" s="32" t="s">
        <v>292</v>
      </c>
      <c r="D11" s="27" t="s">
        <v>87</v>
      </c>
      <c r="E11" s="42" t="s">
        <v>138</v>
      </c>
      <c r="F11" s="27" t="s">
        <v>85</v>
      </c>
      <c r="G11" s="27" t="s">
        <v>177</v>
      </c>
      <c r="H11" s="15">
        <v>37</v>
      </c>
      <c r="I11" s="15">
        <v>101</v>
      </c>
      <c r="J11" s="15">
        <v>668</v>
      </c>
      <c r="K11" s="15">
        <v>686</v>
      </c>
      <c r="L11" s="15">
        <v>560</v>
      </c>
      <c r="M11" s="15">
        <v>304</v>
      </c>
      <c r="N11" s="152">
        <v>245</v>
      </c>
      <c r="O11" s="152">
        <v>442</v>
      </c>
      <c r="P11" s="15">
        <v>371</v>
      </c>
      <c r="Q11" s="15">
        <v>499</v>
      </c>
      <c r="R11" s="15">
        <v>63</v>
      </c>
      <c r="S11" s="15">
        <v>151</v>
      </c>
      <c r="T11" s="26"/>
      <c r="U11" s="123"/>
      <c r="V11" s="114">
        <f>SUM(Table13[[#This Row],[JUL]:[JUN]])</f>
        <v>4127</v>
      </c>
    </row>
    <row r="12" spans="1:22" ht="34.5" customHeight="1" thickBot="1" x14ac:dyDescent="0.25">
      <c r="A12" s="128"/>
      <c r="B12" s="129"/>
      <c r="C12" s="130"/>
      <c r="D12" s="131"/>
      <c r="E12" s="132"/>
      <c r="F12" s="132"/>
      <c r="G12" s="132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4"/>
      <c r="U12" s="153">
        <f>SUBTOTAL(109,Table13[ANNUAL SESSIONS TOTAL])</f>
        <v>0</v>
      </c>
      <c r="V12" s="136">
        <f>SUBTOTAL(109,Table13[ANNUAL FULL TEXT REQUESTS])</f>
        <v>9414</v>
      </c>
    </row>
    <row r="13" spans="1:22" ht="34.5" customHeight="1" thickBot="1" x14ac:dyDescent="0.25">
      <c r="B13" s="68"/>
      <c r="C13" s="190" t="s">
        <v>54</v>
      </c>
      <c r="D13" s="191"/>
      <c r="E13" s="191"/>
      <c r="F13" s="191"/>
      <c r="G13" s="191"/>
      <c r="H13" s="183">
        <f>SUM(Table13[[#Totals],[JUL]:[JUN]])</f>
        <v>0</v>
      </c>
      <c r="I13" s="184"/>
      <c r="J13" s="18"/>
      <c r="R13" s="11"/>
      <c r="T13" s="1"/>
    </row>
    <row r="14" spans="1:22" ht="34.5" customHeight="1" x14ac:dyDescent="0.2">
      <c r="B14" s="70"/>
      <c r="C14" s="192" t="s">
        <v>1</v>
      </c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</row>
    <row r="15" spans="1:22" ht="34.5" customHeight="1" x14ac:dyDescent="0.2">
      <c r="C15" s="189" t="s">
        <v>132</v>
      </c>
      <c r="D15" s="189"/>
      <c r="E15" s="189"/>
      <c r="F15" s="189"/>
      <c r="G15" s="189"/>
    </row>
    <row r="16" spans="1:22" ht="34.5" customHeight="1" x14ac:dyDescent="0.2">
      <c r="C16" s="14" t="s">
        <v>291</v>
      </c>
    </row>
    <row r="17" spans="3:3" ht="79.5" customHeight="1" x14ac:dyDescent="0.2">
      <c r="C17" s="14" t="s">
        <v>293</v>
      </c>
    </row>
  </sheetData>
  <sheetProtection selectLockedCells="1"/>
  <mergeCells count="8">
    <mergeCell ref="C15:G15"/>
    <mergeCell ref="H13:I13"/>
    <mergeCell ref="C13:G13"/>
    <mergeCell ref="C14:T14"/>
    <mergeCell ref="A1:T1"/>
    <mergeCell ref="A2:T2"/>
    <mergeCell ref="A3:T3"/>
    <mergeCell ref="A4:T4"/>
  </mergeCells>
  <conditionalFormatting sqref="H7:M7 Q7:S7 H11:M11 P11:S11 H8:S10">
    <cfRule type="containsBlanks" dxfId="41" priority="5">
      <formula>LEN(TRIM(H7))=0</formula>
    </cfRule>
  </conditionalFormatting>
  <hyperlinks>
    <hyperlink ref="E7" r:id="rId1"/>
    <hyperlink ref="E8:E11" r:id="rId2" display="http://admin.proquest.com/login"/>
    <hyperlink ref="E6" r:id="rId3"/>
    <hyperlink ref="E10" r:id="rId4"/>
  </hyperlinks>
  <printOptions horizontalCentered="1" verticalCentered="1"/>
  <pageMargins left="0.75" right="0.75" top="0.5" bottom="0.5" header="0.5" footer="0.5"/>
  <pageSetup fitToHeight="2" orientation="landscape" horizontalDpi="4294967292" verticalDpi="300" r:id="rId5"/>
  <headerFooter alignWithMargins="0"/>
  <tableParts count="1"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tabSelected="1" zoomScale="70" zoomScaleNormal="7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O9" sqref="O9"/>
    </sheetView>
  </sheetViews>
  <sheetFormatPr defaultColWidth="6.7109375" defaultRowHeight="34.5" customHeight="1" x14ac:dyDescent="0.2"/>
  <cols>
    <col min="1" max="1" width="3.7109375" style="12" customWidth="1"/>
    <col min="2" max="2" width="3.7109375" style="13" customWidth="1"/>
    <col min="3" max="3" width="34.7109375" style="14" customWidth="1"/>
    <col min="4" max="4" width="9.85546875" style="30" customWidth="1"/>
    <col min="5" max="5" width="6.7109375" style="30" customWidth="1"/>
    <col min="6" max="6" width="7.7109375" style="30" customWidth="1"/>
    <col min="7" max="7" width="6.28515625" style="30" customWidth="1"/>
    <col min="8" max="8" width="8.7109375" style="1" customWidth="1"/>
    <col min="9" max="9" width="9.5703125" style="1" customWidth="1"/>
    <col min="10" max="10" width="8.42578125" style="1" customWidth="1"/>
    <col min="11" max="11" width="8.7109375" style="1" customWidth="1"/>
    <col min="12" max="12" width="9.140625" style="1" customWidth="1"/>
    <col min="13" max="13" width="7.5703125" style="1" bestFit="1" customWidth="1"/>
    <col min="14" max="14" width="7.140625" style="1" bestFit="1" customWidth="1"/>
    <col min="15" max="16" width="7.5703125" style="1" bestFit="1" customWidth="1"/>
    <col min="17" max="17" width="8.42578125" style="1" customWidth="1"/>
    <col min="18" max="18" width="8.28515625" style="1" customWidth="1"/>
    <col min="19" max="19" width="7.42578125" style="1" bestFit="1" customWidth="1"/>
    <col min="20" max="20" width="12.140625" style="11" bestFit="1" customWidth="1"/>
    <col min="21" max="21" width="11.28515625" style="1" customWidth="1"/>
    <col min="22" max="22" width="13" style="1" customWidth="1"/>
    <col min="23" max="16384" width="6.7109375" style="1"/>
  </cols>
  <sheetData>
    <row r="1" spans="1:22" ht="16.5" x14ac:dyDescent="0.2">
      <c r="A1" s="194" t="s">
        <v>0</v>
      </c>
      <c r="B1" s="195"/>
      <c r="C1" s="196"/>
      <c r="D1" s="195"/>
      <c r="E1" s="197"/>
      <c r="F1" s="198"/>
      <c r="G1" s="198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9"/>
    </row>
    <row r="2" spans="1:22" ht="16.5" x14ac:dyDescent="0.2">
      <c r="A2" s="179" t="s">
        <v>133</v>
      </c>
      <c r="B2" s="180"/>
      <c r="C2" s="200"/>
      <c r="D2" s="180"/>
      <c r="E2" s="201"/>
      <c r="F2" s="202"/>
      <c r="G2" s="202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93"/>
    </row>
    <row r="3" spans="1:22" ht="16.5" x14ac:dyDescent="0.2">
      <c r="A3" s="179" t="s">
        <v>3</v>
      </c>
      <c r="B3" s="180"/>
      <c r="C3" s="200"/>
      <c r="D3" s="180"/>
      <c r="E3" s="201"/>
      <c r="F3" s="202"/>
      <c r="G3" s="202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93"/>
    </row>
    <row r="4" spans="1:22" ht="16.5" x14ac:dyDescent="0.2">
      <c r="A4" s="179" t="s">
        <v>251</v>
      </c>
      <c r="B4" s="180"/>
      <c r="C4" s="200"/>
      <c r="D4" s="180"/>
      <c r="E4" s="201"/>
      <c r="F4" s="202"/>
      <c r="G4" s="202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93"/>
    </row>
    <row r="5" spans="1:22" s="2" customFormat="1" ht="49.5" x14ac:dyDescent="0.2">
      <c r="A5" s="21" t="s">
        <v>32</v>
      </c>
      <c r="B5" s="22" t="s">
        <v>101</v>
      </c>
      <c r="C5" s="23" t="s">
        <v>27</v>
      </c>
      <c r="D5" s="29" t="s">
        <v>28</v>
      </c>
      <c r="E5" s="29" t="s">
        <v>70</v>
      </c>
      <c r="F5" s="29" t="s">
        <v>71</v>
      </c>
      <c r="G5" s="29" t="s">
        <v>72</v>
      </c>
      <c r="H5" s="24" t="s">
        <v>35</v>
      </c>
      <c r="I5" s="24" t="s">
        <v>36</v>
      </c>
      <c r="J5" s="24" t="s">
        <v>37</v>
      </c>
      <c r="K5" s="24" t="s">
        <v>38</v>
      </c>
      <c r="L5" s="24" t="s">
        <v>39</v>
      </c>
      <c r="M5" s="24" t="s">
        <v>40</v>
      </c>
      <c r="N5" s="24" t="s">
        <v>41</v>
      </c>
      <c r="O5" s="24" t="s">
        <v>42</v>
      </c>
      <c r="P5" s="24" t="s">
        <v>43</v>
      </c>
      <c r="Q5" s="24" t="s">
        <v>44</v>
      </c>
      <c r="R5" s="24" t="s">
        <v>45</v>
      </c>
      <c r="S5" s="24" t="s">
        <v>46</v>
      </c>
      <c r="T5" s="25" t="s">
        <v>30</v>
      </c>
      <c r="U5" s="84" t="s">
        <v>135</v>
      </c>
      <c r="V5" s="84" t="s">
        <v>134</v>
      </c>
    </row>
    <row r="6" spans="1:22" ht="34.5" customHeight="1" x14ac:dyDescent="0.2">
      <c r="A6" s="27" t="s">
        <v>24</v>
      </c>
      <c r="B6" s="3" t="s">
        <v>98</v>
      </c>
      <c r="C6" s="4" t="s">
        <v>266</v>
      </c>
      <c r="D6" s="27" t="s">
        <v>94</v>
      </c>
      <c r="E6" s="42" t="s">
        <v>80</v>
      </c>
      <c r="F6" s="27" t="s">
        <v>81</v>
      </c>
      <c r="G6" s="42" t="s">
        <v>255</v>
      </c>
      <c r="H6" s="45">
        <v>1060</v>
      </c>
      <c r="I6" s="45">
        <v>895</v>
      </c>
      <c r="J6" s="45">
        <v>640</v>
      </c>
      <c r="K6" s="45">
        <v>1</v>
      </c>
      <c r="L6" s="45">
        <v>0</v>
      </c>
      <c r="M6" s="45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26"/>
      <c r="U6" s="78"/>
      <c r="V6" s="78">
        <f>SUM(Table15[[#This Row],[JUL]:[JUN]])</f>
        <v>2596</v>
      </c>
    </row>
    <row r="7" spans="1:22" ht="34.5" customHeight="1" x14ac:dyDescent="0.2">
      <c r="A7" s="27" t="s">
        <v>24</v>
      </c>
      <c r="B7" s="162"/>
      <c r="C7" s="163" t="s">
        <v>306</v>
      </c>
      <c r="D7" s="27" t="s">
        <v>94</v>
      </c>
      <c r="E7" s="42" t="s">
        <v>80</v>
      </c>
      <c r="F7" s="27" t="s">
        <v>309</v>
      </c>
      <c r="G7" s="42" t="s">
        <v>370</v>
      </c>
      <c r="H7" s="159">
        <v>0</v>
      </c>
      <c r="I7" s="159">
        <v>69</v>
      </c>
      <c r="J7" s="159">
        <v>2107</v>
      </c>
      <c r="K7" s="159">
        <v>2965</v>
      </c>
      <c r="L7" s="159">
        <v>3611</v>
      </c>
      <c r="M7" s="159">
        <v>1235</v>
      </c>
      <c r="N7" s="159">
        <v>1771</v>
      </c>
      <c r="O7" s="159">
        <v>4032</v>
      </c>
      <c r="P7" s="159">
        <v>3126</v>
      </c>
      <c r="Q7" s="159">
        <v>3871</v>
      </c>
      <c r="R7" s="159">
        <v>745</v>
      </c>
      <c r="S7" s="159">
        <v>1091</v>
      </c>
      <c r="T7" s="207"/>
      <c r="U7" s="208"/>
      <c r="V7" s="78">
        <f>SUM(Table15[[#This Row],[JUL]:[JUN]])</f>
        <v>24623</v>
      </c>
    </row>
    <row r="8" spans="1:22" ht="34.5" customHeight="1" x14ac:dyDescent="0.2">
      <c r="A8" s="27" t="s">
        <v>24</v>
      </c>
      <c r="B8" s="3" t="s">
        <v>98</v>
      </c>
      <c r="C8" s="4" t="s">
        <v>56</v>
      </c>
      <c r="D8" s="27" t="s">
        <v>94</v>
      </c>
      <c r="E8" s="42" t="s">
        <v>80</v>
      </c>
      <c r="F8" s="27" t="s">
        <v>310</v>
      </c>
      <c r="G8" s="42" t="s">
        <v>371</v>
      </c>
      <c r="H8" s="45">
        <v>16</v>
      </c>
      <c r="I8" s="45">
        <v>6</v>
      </c>
      <c r="J8" s="45">
        <v>86</v>
      </c>
      <c r="K8" s="45">
        <v>83</v>
      </c>
      <c r="L8" s="45">
        <v>106</v>
      </c>
      <c r="M8" s="45">
        <v>20</v>
      </c>
      <c r="N8" s="78">
        <v>21</v>
      </c>
      <c r="O8" s="78">
        <v>25</v>
      </c>
      <c r="P8" s="78">
        <v>5</v>
      </c>
      <c r="Q8" s="78">
        <v>28</v>
      </c>
      <c r="R8" s="78">
        <v>2</v>
      </c>
      <c r="S8" s="78">
        <v>20</v>
      </c>
      <c r="T8" s="26"/>
      <c r="U8" s="78"/>
      <c r="V8" s="78">
        <f>SUM(Table15[[#This Row],[JUL]:[JUN]])</f>
        <v>418</v>
      </c>
    </row>
    <row r="9" spans="1:22" ht="34.5" customHeight="1" x14ac:dyDescent="0.2">
      <c r="A9" s="27" t="s">
        <v>24</v>
      </c>
      <c r="B9" s="3" t="s">
        <v>98</v>
      </c>
      <c r="C9" s="4" t="s">
        <v>7</v>
      </c>
      <c r="D9" s="27" t="s">
        <v>94</v>
      </c>
      <c r="E9" s="42" t="s">
        <v>80</v>
      </c>
      <c r="F9" s="27" t="s">
        <v>311</v>
      </c>
      <c r="G9" s="42" t="s">
        <v>372</v>
      </c>
      <c r="H9" s="45">
        <v>17</v>
      </c>
      <c r="I9" s="45">
        <v>14</v>
      </c>
      <c r="J9" s="45">
        <v>3</v>
      </c>
      <c r="K9" s="45">
        <v>0</v>
      </c>
      <c r="L9" s="45">
        <v>0</v>
      </c>
      <c r="M9" s="45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26"/>
      <c r="U9" s="78"/>
      <c r="V9" s="78">
        <f>SUM(Table15[[#This Row],[JUL]:[JUN]])</f>
        <v>34</v>
      </c>
    </row>
    <row r="10" spans="1:22" ht="34.5" customHeight="1" x14ac:dyDescent="0.2">
      <c r="A10" s="27" t="s">
        <v>24</v>
      </c>
      <c r="B10" s="3"/>
      <c r="C10" s="4" t="s">
        <v>183</v>
      </c>
      <c r="D10" s="27" t="s">
        <v>94</v>
      </c>
      <c r="E10" s="42" t="s">
        <v>80</v>
      </c>
      <c r="F10" s="27" t="s">
        <v>312</v>
      </c>
      <c r="G10" s="42" t="s">
        <v>373</v>
      </c>
      <c r="H10" s="45">
        <v>8</v>
      </c>
      <c r="I10" s="45">
        <v>10</v>
      </c>
      <c r="J10" s="45">
        <v>60</v>
      </c>
      <c r="K10" s="45">
        <v>79</v>
      </c>
      <c r="L10" s="45">
        <v>76</v>
      </c>
      <c r="M10" s="45">
        <v>8</v>
      </c>
      <c r="N10" s="78">
        <v>36</v>
      </c>
      <c r="O10" s="78">
        <v>24</v>
      </c>
      <c r="P10" s="78">
        <v>32</v>
      </c>
      <c r="Q10" s="78">
        <v>67</v>
      </c>
      <c r="R10" s="78">
        <v>5</v>
      </c>
      <c r="S10" s="78">
        <v>7</v>
      </c>
      <c r="T10" s="26"/>
      <c r="U10" s="78"/>
      <c r="V10" s="78">
        <f>SUM(Table15[[#This Row],[JUL]:[JUN]])</f>
        <v>412</v>
      </c>
    </row>
    <row r="11" spans="1:22" ht="34.5" customHeight="1" x14ac:dyDescent="0.2">
      <c r="A11" s="27" t="s">
        <v>24</v>
      </c>
      <c r="B11" s="3" t="s">
        <v>98</v>
      </c>
      <c r="C11" s="4" t="s">
        <v>252</v>
      </c>
      <c r="D11" s="27" t="s">
        <v>94</v>
      </c>
      <c r="E11" s="42" t="s">
        <v>80</v>
      </c>
      <c r="F11" s="27" t="s">
        <v>313</v>
      </c>
      <c r="G11" s="42" t="s">
        <v>374</v>
      </c>
      <c r="H11" s="45">
        <v>0</v>
      </c>
      <c r="I11" s="45">
        <v>1</v>
      </c>
      <c r="J11" s="45">
        <v>16</v>
      </c>
      <c r="K11" s="45">
        <v>33</v>
      </c>
      <c r="L11" s="45">
        <v>115</v>
      </c>
      <c r="M11" s="45">
        <v>93</v>
      </c>
      <c r="N11" s="78">
        <v>50</v>
      </c>
      <c r="O11" s="78">
        <v>140</v>
      </c>
      <c r="P11" s="78">
        <v>56</v>
      </c>
      <c r="Q11" s="78">
        <v>140</v>
      </c>
      <c r="R11" s="78">
        <v>24</v>
      </c>
      <c r="S11" s="78">
        <v>75</v>
      </c>
      <c r="T11" s="26"/>
      <c r="U11" s="78"/>
      <c r="V11" s="78">
        <f>SUM(Table15[[#This Row],[JUL]:[JUN]])</f>
        <v>743</v>
      </c>
    </row>
    <row r="12" spans="1:22" ht="34.5" customHeight="1" x14ac:dyDescent="0.2">
      <c r="A12" s="27" t="s">
        <v>24</v>
      </c>
      <c r="B12" s="3" t="s">
        <v>98</v>
      </c>
      <c r="C12" s="4" t="s">
        <v>223</v>
      </c>
      <c r="D12" s="27" t="s">
        <v>94</v>
      </c>
      <c r="E12" s="42" t="s">
        <v>80</v>
      </c>
      <c r="F12" s="27" t="s">
        <v>314</v>
      </c>
      <c r="G12" s="42" t="s">
        <v>375</v>
      </c>
      <c r="H12" s="45">
        <v>38</v>
      </c>
      <c r="I12" s="45">
        <v>14</v>
      </c>
      <c r="J12" s="45">
        <v>85</v>
      </c>
      <c r="K12" s="45">
        <v>169</v>
      </c>
      <c r="L12" s="45">
        <v>95</v>
      </c>
      <c r="M12" s="45">
        <v>88</v>
      </c>
      <c r="N12" s="78">
        <v>40</v>
      </c>
      <c r="O12" s="78">
        <v>51</v>
      </c>
      <c r="P12" s="78">
        <v>123</v>
      </c>
      <c r="Q12" s="78">
        <v>169</v>
      </c>
      <c r="R12" s="78">
        <v>16</v>
      </c>
      <c r="S12" s="78">
        <v>39</v>
      </c>
      <c r="T12" s="26"/>
      <c r="U12" s="78"/>
      <c r="V12" s="78">
        <f>SUM(Table15[[#This Row],[JUL]:[JUN]])</f>
        <v>927</v>
      </c>
    </row>
    <row r="13" spans="1:22" ht="34.5" customHeight="1" x14ac:dyDescent="0.2">
      <c r="A13" s="27" t="s">
        <v>24</v>
      </c>
      <c r="B13" s="3" t="s">
        <v>98</v>
      </c>
      <c r="C13" s="4" t="s">
        <v>59</v>
      </c>
      <c r="D13" s="27" t="s">
        <v>94</v>
      </c>
      <c r="E13" s="42" t="s">
        <v>80</v>
      </c>
      <c r="F13" s="27" t="s">
        <v>315</v>
      </c>
      <c r="G13" s="42" t="s">
        <v>376</v>
      </c>
      <c r="H13" s="45">
        <v>36</v>
      </c>
      <c r="I13" s="45">
        <v>25</v>
      </c>
      <c r="J13" s="45">
        <v>190</v>
      </c>
      <c r="K13" s="45">
        <v>163</v>
      </c>
      <c r="L13" s="45">
        <v>217</v>
      </c>
      <c r="M13" s="45">
        <v>45</v>
      </c>
      <c r="N13" s="78">
        <v>27</v>
      </c>
      <c r="O13" s="45" t="s">
        <v>244</v>
      </c>
      <c r="P13" s="45" t="s">
        <v>244</v>
      </c>
      <c r="Q13" s="45" t="s">
        <v>244</v>
      </c>
      <c r="R13" s="45" t="s">
        <v>244</v>
      </c>
      <c r="S13" s="45" t="s">
        <v>244</v>
      </c>
      <c r="T13" s="26"/>
      <c r="U13" s="78"/>
      <c r="V13" s="78">
        <f>SUM(Table15[[#This Row],[JUL]:[JUN]])</f>
        <v>703</v>
      </c>
    </row>
    <row r="14" spans="1:22" ht="34.5" customHeight="1" x14ac:dyDescent="0.2">
      <c r="A14" s="27" t="s">
        <v>24</v>
      </c>
      <c r="B14" s="3" t="s">
        <v>98</v>
      </c>
      <c r="C14" s="4" t="s">
        <v>193</v>
      </c>
      <c r="D14" s="27" t="s">
        <v>94</v>
      </c>
      <c r="E14" s="42" t="s">
        <v>80</v>
      </c>
      <c r="F14" s="27" t="s">
        <v>316</v>
      </c>
      <c r="G14" s="42" t="s">
        <v>377</v>
      </c>
      <c r="H14" s="45" t="s">
        <v>279</v>
      </c>
      <c r="I14" s="45" t="s">
        <v>244</v>
      </c>
      <c r="J14" s="45" t="s">
        <v>244</v>
      </c>
      <c r="K14" s="45" t="s">
        <v>244</v>
      </c>
      <c r="L14" s="45" t="s">
        <v>244</v>
      </c>
      <c r="M14" s="45" t="s">
        <v>244</v>
      </c>
      <c r="N14" s="45" t="s">
        <v>244</v>
      </c>
      <c r="O14" s="45" t="s">
        <v>244</v>
      </c>
      <c r="P14" s="45" t="s">
        <v>244</v>
      </c>
      <c r="Q14" s="45" t="s">
        <v>244</v>
      </c>
      <c r="R14" s="45" t="s">
        <v>244</v>
      </c>
      <c r="S14" s="45" t="s">
        <v>244</v>
      </c>
      <c r="T14" s="26"/>
      <c r="U14" s="78"/>
      <c r="V14" s="78">
        <f>SUM(Table15[[#This Row],[JUL]:[JUN]])</f>
        <v>0</v>
      </c>
    </row>
    <row r="15" spans="1:22" ht="34.5" customHeight="1" x14ac:dyDescent="0.2">
      <c r="A15" s="27" t="s">
        <v>24</v>
      </c>
      <c r="B15" s="3" t="s">
        <v>98</v>
      </c>
      <c r="C15" s="4" t="s">
        <v>184</v>
      </c>
      <c r="D15" s="27" t="s">
        <v>94</v>
      </c>
      <c r="E15" s="42" t="s">
        <v>80</v>
      </c>
      <c r="F15" s="27" t="s">
        <v>317</v>
      </c>
      <c r="G15" s="42" t="s">
        <v>378</v>
      </c>
      <c r="H15" s="45">
        <v>401</v>
      </c>
      <c r="I15" s="45">
        <v>165</v>
      </c>
      <c r="J15" s="45">
        <v>1291</v>
      </c>
      <c r="K15" s="45">
        <v>1075</v>
      </c>
      <c r="L15" s="45">
        <v>890</v>
      </c>
      <c r="M15" s="45">
        <v>534</v>
      </c>
      <c r="N15" s="78">
        <v>1080</v>
      </c>
      <c r="O15" s="78">
        <v>910</v>
      </c>
      <c r="P15" s="78">
        <v>452</v>
      </c>
      <c r="Q15" s="78">
        <v>911</v>
      </c>
      <c r="R15" s="78">
        <v>179</v>
      </c>
      <c r="S15" s="78">
        <v>286</v>
      </c>
      <c r="T15" s="26"/>
      <c r="U15" s="78"/>
      <c r="V15" s="78">
        <f>SUM(Table15[[#This Row],[JUL]:[JUN]])</f>
        <v>8174</v>
      </c>
    </row>
    <row r="16" spans="1:22" ht="34.5" customHeight="1" x14ac:dyDescent="0.2">
      <c r="A16" s="27" t="s">
        <v>24</v>
      </c>
      <c r="B16" s="3" t="s">
        <v>98</v>
      </c>
      <c r="C16" s="4" t="s">
        <v>187</v>
      </c>
      <c r="D16" s="27" t="s">
        <v>94</v>
      </c>
      <c r="E16" s="42" t="s">
        <v>80</v>
      </c>
      <c r="F16" s="27" t="s">
        <v>318</v>
      </c>
      <c r="G16" s="42" t="s">
        <v>379</v>
      </c>
      <c r="H16" s="45">
        <v>6</v>
      </c>
      <c r="I16" s="45">
        <v>0</v>
      </c>
      <c r="J16" s="45">
        <v>4</v>
      </c>
      <c r="K16" s="45">
        <v>1</v>
      </c>
      <c r="L16" s="45">
        <v>13</v>
      </c>
      <c r="M16" s="45">
        <v>0</v>
      </c>
      <c r="N16" s="78">
        <v>1</v>
      </c>
      <c r="O16" s="78">
        <v>18</v>
      </c>
      <c r="P16" s="78">
        <v>3</v>
      </c>
      <c r="Q16" s="78">
        <v>0</v>
      </c>
      <c r="R16" s="78">
        <v>0</v>
      </c>
      <c r="S16" s="78">
        <v>8</v>
      </c>
      <c r="T16" s="26"/>
      <c r="U16" s="78"/>
      <c r="V16" s="78">
        <f>SUM(Table15[[#This Row],[JUL]:[JUN]])</f>
        <v>54</v>
      </c>
    </row>
    <row r="17" spans="1:22" ht="34.5" customHeight="1" x14ac:dyDescent="0.2">
      <c r="A17" s="27" t="s">
        <v>24</v>
      </c>
      <c r="B17" s="3" t="s">
        <v>98</v>
      </c>
      <c r="C17" s="4" t="s">
        <v>185</v>
      </c>
      <c r="D17" s="27" t="s">
        <v>94</v>
      </c>
      <c r="E17" s="42" t="s">
        <v>80</v>
      </c>
      <c r="F17" s="27" t="s">
        <v>319</v>
      </c>
      <c r="G17" s="42" t="s">
        <v>380</v>
      </c>
      <c r="H17" s="45">
        <v>1354</v>
      </c>
      <c r="I17" s="45">
        <v>595</v>
      </c>
      <c r="J17" s="45">
        <v>3306</v>
      </c>
      <c r="K17" s="45">
        <v>2680</v>
      </c>
      <c r="L17" s="45">
        <v>2530</v>
      </c>
      <c r="M17" s="45">
        <v>738</v>
      </c>
      <c r="N17" s="78">
        <v>868</v>
      </c>
      <c r="O17" s="78">
        <v>2906</v>
      </c>
      <c r="P17" s="45">
        <v>1639</v>
      </c>
      <c r="Q17" s="45">
        <v>2075</v>
      </c>
      <c r="R17" s="45">
        <v>875</v>
      </c>
      <c r="S17" s="45">
        <v>629</v>
      </c>
      <c r="T17" s="26"/>
      <c r="U17" s="78"/>
      <c r="V17" s="78">
        <f>SUM(Table15[[#This Row],[JUL]:[JUN]])</f>
        <v>20195</v>
      </c>
    </row>
    <row r="18" spans="1:22" ht="34.5" customHeight="1" x14ac:dyDescent="0.2">
      <c r="A18" s="27" t="s">
        <v>24</v>
      </c>
      <c r="B18" s="3" t="s">
        <v>98</v>
      </c>
      <c r="C18" s="4" t="s">
        <v>186</v>
      </c>
      <c r="D18" s="27" t="s">
        <v>94</v>
      </c>
      <c r="E18" s="42" t="s">
        <v>80</v>
      </c>
      <c r="F18" s="27" t="s">
        <v>320</v>
      </c>
      <c r="G18" s="42" t="s">
        <v>381</v>
      </c>
      <c r="H18" s="45">
        <v>69</v>
      </c>
      <c r="I18" s="45">
        <v>66</v>
      </c>
      <c r="J18" s="45">
        <v>516</v>
      </c>
      <c r="K18" s="45">
        <v>390</v>
      </c>
      <c r="L18" s="45">
        <v>439</v>
      </c>
      <c r="M18" s="45">
        <v>209</v>
      </c>
      <c r="N18" s="78">
        <v>100</v>
      </c>
      <c r="O18" s="78">
        <v>191</v>
      </c>
      <c r="P18" s="78">
        <v>278</v>
      </c>
      <c r="Q18" s="78">
        <v>599</v>
      </c>
      <c r="R18" s="78">
        <v>86</v>
      </c>
      <c r="S18" s="78">
        <v>57</v>
      </c>
      <c r="T18" s="26"/>
      <c r="U18" s="78"/>
      <c r="V18" s="78">
        <f>SUM(Table15[[#This Row],[JUL]:[JUN]])</f>
        <v>3000</v>
      </c>
    </row>
    <row r="19" spans="1:22" ht="34.5" customHeight="1" x14ac:dyDescent="0.2">
      <c r="A19" s="27" t="s">
        <v>24</v>
      </c>
      <c r="B19" s="3"/>
      <c r="C19" s="4" t="s">
        <v>107</v>
      </c>
      <c r="D19" s="27" t="s">
        <v>94</v>
      </c>
      <c r="E19" s="42" t="s">
        <v>80</v>
      </c>
      <c r="F19" s="27" t="s">
        <v>321</v>
      </c>
      <c r="G19" s="42" t="s">
        <v>382</v>
      </c>
      <c r="H19" s="45">
        <v>29</v>
      </c>
      <c r="I19" s="45">
        <v>27</v>
      </c>
      <c r="J19" s="45">
        <v>144</v>
      </c>
      <c r="K19" s="45">
        <v>147</v>
      </c>
      <c r="L19" s="45">
        <v>200</v>
      </c>
      <c r="M19" s="45">
        <v>91</v>
      </c>
      <c r="N19" s="45">
        <v>18</v>
      </c>
      <c r="O19" s="45">
        <v>177</v>
      </c>
      <c r="P19" s="45">
        <v>79</v>
      </c>
      <c r="Q19" s="45">
        <v>327</v>
      </c>
      <c r="R19" s="45">
        <v>41</v>
      </c>
      <c r="S19" s="45">
        <v>56</v>
      </c>
      <c r="T19" s="26"/>
      <c r="U19" s="78"/>
      <c r="V19" s="78">
        <f>SUM(Table15[[#This Row],[JUL]:[JUN]])</f>
        <v>1336</v>
      </c>
    </row>
    <row r="20" spans="1:22" ht="34.5" customHeight="1" x14ac:dyDescent="0.2">
      <c r="A20" s="27" t="s">
        <v>24</v>
      </c>
      <c r="B20" s="31" t="s">
        <v>98</v>
      </c>
      <c r="C20" s="32" t="s">
        <v>108</v>
      </c>
      <c r="D20" s="27" t="s">
        <v>94</v>
      </c>
      <c r="E20" s="42" t="s">
        <v>80</v>
      </c>
      <c r="F20" s="27" t="s">
        <v>322</v>
      </c>
      <c r="G20" s="42" t="s">
        <v>383</v>
      </c>
      <c r="H20" s="45" t="s">
        <v>244</v>
      </c>
      <c r="I20" s="45" t="s">
        <v>244</v>
      </c>
      <c r="J20" s="45" t="s">
        <v>244</v>
      </c>
      <c r="K20" s="45" t="s">
        <v>244</v>
      </c>
      <c r="L20" s="45" t="s">
        <v>244</v>
      </c>
      <c r="M20" s="45" t="s">
        <v>244</v>
      </c>
      <c r="N20" s="45" t="s">
        <v>244</v>
      </c>
      <c r="O20" s="45" t="s">
        <v>244</v>
      </c>
      <c r="P20" s="45" t="s">
        <v>244</v>
      </c>
      <c r="Q20" s="45" t="s">
        <v>244</v>
      </c>
      <c r="R20" s="45" t="s">
        <v>244</v>
      </c>
      <c r="S20" s="45" t="s">
        <v>244</v>
      </c>
      <c r="T20" s="26"/>
      <c r="U20" s="78"/>
      <c r="V20" s="78">
        <f>SUM(Table15[[#This Row],[JUL]:[JUN]])</f>
        <v>0</v>
      </c>
    </row>
    <row r="21" spans="1:22" ht="34.5" customHeight="1" x14ac:dyDescent="0.2">
      <c r="A21" s="27" t="s">
        <v>24</v>
      </c>
      <c r="B21" s="31" t="s">
        <v>98</v>
      </c>
      <c r="C21" s="83" t="s">
        <v>157</v>
      </c>
      <c r="D21" s="27" t="s">
        <v>94</v>
      </c>
      <c r="E21" s="42" t="s">
        <v>80</v>
      </c>
      <c r="F21" s="27" t="s">
        <v>323</v>
      </c>
      <c r="G21" s="42" t="s">
        <v>384</v>
      </c>
      <c r="H21" s="45">
        <v>24</v>
      </c>
      <c r="I21" s="45">
        <v>29</v>
      </c>
      <c r="J21" s="45">
        <v>27</v>
      </c>
      <c r="K21" s="45">
        <v>77</v>
      </c>
      <c r="L21" s="45">
        <v>42</v>
      </c>
      <c r="M21" s="45">
        <v>15</v>
      </c>
      <c r="N21" s="45">
        <v>34</v>
      </c>
      <c r="O21" s="45">
        <v>51</v>
      </c>
      <c r="P21" s="45">
        <v>144</v>
      </c>
      <c r="Q21" s="45">
        <v>231</v>
      </c>
      <c r="R21" s="45">
        <v>93</v>
      </c>
      <c r="S21" s="45">
        <v>107</v>
      </c>
      <c r="T21" s="26"/>
      <c r="U21" s="78"/>
      <c r="V21" s="78">
        <f>SUM(Table15[[#This Row],[JUL]:[JUN]])</f>
        <v>874</v>
      </c>
    </row>
    <row r="22" spans="1:22" ht="34.5" customHeight="1" x14ac:dyDescent="0.2">
      <c r="A22" s="27" t="s">
        <v>24</v>
      </c>
      <c r="B22" s="31" t="s">
        <v>98</v>
      </c>
      <c r="C22" s="4" t="s">
        <v>158</v>
      </c>
      <c r="D22" s="27" t="s">
        <v>94</v>
      </c>
      <c r="E22" s="42" t="s">
        <v>80</v>
      </c>
      <c r="F22" s="27" t="s">
        <v>324</v>
      </c>
      <c r="G22" s="42" t="s">
        <v>385</v>
      </c>
      <c r="H22" s="209">
        <v>482</v>
      </c>
      <c r="I22" s="209">
        <v>494</v>
      </c>
      <c r="J22" s="209">
        <v>1347</v>
      </c>
      <c r="K22" s="209">
        <v>1455</v>
      </c>
      <c r="L22" s="209">
        <v>990</v>
      </c>
      <c r="M22" s="209">
        <v>572</v>
      </c>
      <c r="N22" s="209">
        <v>1125</v>
      </c>
      <c r="O22" s="209">
        <v>1258</v>
      </c>
      <c r="P22" s="209">
        <v>1049</v>
      </c>
      <c r="Q22" s="209">
        <v>1259</v>
      </c>
      <c r="R22" s="209">
        <v>527</v>
      </c>
      <c r="S22" s="209">
        <v>540</v>
      </c>
      <c r="T22" s="26"/>
      <c r="U22" s="78"/>
      <c r="V22" s="78">
        <f>SUM(Table15[[#This Row],[JUL]:[JUN]])</f>
        <v>11098</v>
      </c>
    </row>
    <row r="23" spans="1:22" ht="34.5" customHeight="1" x14ac:dyDescent="0.2">
      <c r="A23" s="27" t="s">
        <v>24</v>
      </c>
      <c r="B23" s="3" t="s">
        <v>98</v>
      </c>
      <c r="C23" s="4" t="s">
        <v>8</v>
      </c>
      <c r="D23" s="27" t="s">
        <v>94</v>
      </c>
      <c r="E23" s="42" t="s">
        <v>80</v>
      </c>
      <c r="F23" s="27" t="s">
        <v>325</v>
      </c>
      <c r="G23" s="42" t="s">
        <v>386</v>
      </c>
      <c r="H23" s="45" t="s">
        <v>244</v>
      </c>
      <c r="I23" s="45" t="s">
        <v>244</v>
      </c>
      <c r="J23" s="45" t="s">
        <v>244</v>
      </c>
      <c r="K23" s="45" t="s">
        <v>244</v>
      </c>
      <c r="L23" s="45" t="s">
        <v>244</v>
      </c>
      <c r="M23" s="45" t="s">
        <v>244</v>
      </c>
      <c r="N23" s="45" t="s">
        <v>244</v>
      </c>
      <c r="O23" s="45" t="s">
        <v>244</v>
      </c>
      <c r="P23" s="45" t="s">
        <v>244</v>
      </c>
      <c r="Q23" s="45" t="s">
        <v>244</v>
      </c>
      <c r="R23" s="45" t="s">
        <v>244</v>
      </c>
      <c r="S23" s="45" t="s">
        <v>244</v>
      </c>
      <c r="T23" s="26"/>
      <c r="U23" s="78"/>
      <c r="V23" s="78">
        <f>SUM(Table15[[#This Row],[JUL]:[JUN]])</f>
        <v>0</v>
      </c>
    </row>
    <row r="24" spans="1:22" ht="34.5" customHeight="1" x14ac:dyDescent="0.2">
      <c r="A24" s="27" t="s">
        <v>24</v>
      </c>
      <c r="B24" s="3" t="s">
        <v>98</v>
      </c>
      <c r="C24" s="4" t="s">
        <v>191</v>
      </c>
      <c r="D24" s="27" t="s">
        <v>94</v>
      </c>
      <c r="E24" s="42" t="s">
        <v>80</v>
      </c>
      <c r="F24" s="27" t="s">
        <v>326</v>
      </c>
      <c r="G24" s="42" t="s">
        <v>387</v>
      </c>
      <c r="H24" s="209">
        <v>586</v>
      </c>
      <c r="I24" s="209">
        <v>592</v>
      </c>
      <c r="J24" s="209">
        <v>1886</v>
      </c>
      <c r="K24" s="209">
        <v>1891</v>
      </c>
      <c r="L24" s="209">
        <v>1793</v>
      </c>
      <c r="M24" s="209">
        <v>787</v>
      </c>
      <c r="N24" s="209">
        <v>1086</v>
      </c>
      <c r="O24" s="209">
        <v>1040</v>
      </c>
      <c r="P24" s="209">
        <v>847</v>
      </c>
      <c r="Q24" s="209">
        <v>1431</v>
      </c>
      <c r="R24" s="209">
        <v>239</v>
      </c>
      <c r="S24" s="209">
        <v>540</v>
      </c>
      <c r="T24" s="26"/>
      <c r="U24" s="78"/>
      <c r="V24" s="78">
        <f>SUM(Table15[[#This Row],[JUL]:[JUN]])</f>
        <v>12718</v>
      </c>
    </row>
    <row r="25" spans="1:22" ht="34.5" customHeight="1" x14ac:dyDescent="0.2">
      <c r="A25" s="27" t="s">
        <v>24</v>
      </c>
      <c r="B25" s="162"/>
      <c r="C25" s="163" t="s">
        <v>307</v>
      </c>
      <c r="D25" s="27" t="s">
        <v>94</v>
      </c>
      <c r="E25" s="42" t="s">
        <v>80</v>
      </c>
      <c r="F25" s="27" t="s">
        <v>327</v>
      </c>
      <c r="G25" s="42" t="s">
        <v>388</v>
      </c>
      <c r="H25" s="159">
        <v>0</v>
      </c>
      <c r="I25" s="159">
        <v>4</v>
      </c>
      <c r="J25" s="159">
        <v>10</v>
      </c>
      <c r="K25" s="159">
        <v>86</v>
      </c>
      <c r="L25" s="159">
        <v>144</v>
      </c>
      <c r="M25" s="159">
        <v>62</v>
      </c>
      <c r="N25" s="159">
        <v>21</v>
      </c>
      <c r="O25" s="159">
        <v>87</v>
      </c>
      <c r="P25" s="159">
        <v>105</v>
      </c>
      <c r="Q25" s="159">
        <v>128</v>
      </c>
      <c r="R25" s="159">
        <v>14</v>
      </c>
      <c r="S25" s="159">
        <v>15</v>
      </c>
      <c r="T25" s="207"/>
      <c r="U25" s="208"/>
      <c r="V25" s="78">
        <f>SUM(Table15[[#This Row],[JUL]:[JUN]])</f>
        <v>676</v>
      </c>
    </row>
    <row r="26" spans="1:22" ht="34.5" customHeight="1" x14ac:dyDescent="0.2">
      <c r="A26" s="27" t="s">
        <v>24</v>
      </c>
      <c r="B26" s="3" t="s">
        <v>98</v>
      </c>
      <c r="C26" s="4" t="s">
        <v>9</v>
      </c>
      <c r="D26" s="27" t="s">
        <v>94</v>
      </c>
      <c r="E26" s="42" t="s">
        <v>80</v>
      </c>
      <c r="F26" s="27" t="s">
        <v>328</v>
      </c>
      <c r="G26" s="42" t="s">
        <v>389</v>
      </c>
      <c r="H26" s="45">
        <v>0</v>
      </c>
      <c r="I26" s="45">
        <v>0</v>
      </c>
      <c r="J26" s="45">
        <v>1</v>
      </c>
      <c r="K26" s="45">
        <v>4</v>
      </c>
      <c r="L26" s="45">
        <v>4</v>
      </c>
      <c r="M26" s="45">
        <v>1</v>
      </c>
      <c r="N26" s="78">
        <v>1</v>
      </c>
      <c r="O26" s="78">
        <v>1</v>
      </c>
      <c r="P26" s="78">
        <v>2</v>
      </c>
      <c r="Q26" s="78">
        <v>3</v>
      </c>
      <c r="R26" s="78">
        <v>0</v>
      </c>
      <c r="S26" s="78">
        <v>0</v>
      </c>
      <c r="T26" s="26"/>
      <c r="U26" s="78"/>
      <c r="V26" s="78">
        <f>SUM(Table15[[#This Row],[JUL]:[JUN]])</f>
        <v>17</v>
      </c>
    </row>
    <row r="27" spans="1:22" ht="34.5" customHeight="1" x14ac:dyDescent="0.2">
      <c r="A27" s="27" t="s">
        <v>24</v>
      </c>
      <c r="B27" s="3" t="s">
        <v>98</v>
      </c>
      <c r="C27" s="4" t="s">
        <v>110</v>
      </c>
      <c r="D27" s="27" t="s">
        <v>94</v>
      </c>
      <c r="E27" s="42" t="s">
        <v>80</v>
      </c>
      <c r="F27" s="27" t="s">
        <v>329</v>
      </c>
      <c r="G27" s="42" t="s">
        <v>390</v>
      </c>
      <c r="H27" s="45" t="s">
        <v>244</v>
      </c>
      <c r="I27" s="45" t="s">
        <v>244</v>
      </c>
      <c r="J27" s="45" t="s">
        <v>244</v>
      </c>
      <c r="K27" s="45" t="s">
        <v>244</v>
      </c>
      <c r="L27" s="45" t="s">
        <v>244</v>
      </c>
      <c r="M27" s="45" t="s">
        <v>244</v>
      </c>
      <c r="N27" s="45" t="s">
        <v>244</v>
      </c>
      <c r="O27" s="45" t="s">
        <v>244</v>
      </c>
      <c r="P27" s="45" t="s">
        <v>244</v>
      </c>
      <c r="Q27" s="45" t="s">
        <v>244</v>
      </c>
      <c r="R27" s="45" t="s">
        <v>244</v>
      </c>
      <c r="S27" s="45" t="s">
        <v>244</v>
      </c>
      <c r="T27" s="26"/>
      <c r="U27" s="78"/>
      <c r="V27" s="78">
        <f>SUM(Table15[[#This Row],[JUL]:[JUN]])</f>
        <v>0</v>
      </c>
    </row>
    <row r="28" spans="1:22" ht="34.5" customHeight="1" x14ac:dyDescent="0.2">
      <c r="A28" s="27" t="s">
        <v>24</v>
      </c>
      <c r="B28" s="3" t="s">
        <v>98</v>
      </c>
      <c r="C28" s="4" t="s">
        <v>188</v>
      </c>
      <c r="D28" s="27" t="s">
        <v>94</v>
      </c>
      <c r="E28" s="42" t="s">
        <v>80</v>
      </c>
      <c r="F28" s="27" t="s">
        <v>330</v>
      </c>
      <c r="G28" s="42" t="s">
        <v>391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1</v>
      </c>
      <c r="P28" s="45">
        <v>0</v>
      </c>
      <c r="Q28" s="45">
        <v>2</v>
      </c>
      <c r="R28" s="45">
        <v>0</v>
      </c>
      <c r="S28" s="45">
        <v>0</v>
      </c>
      <c r="T28" s="26"/>
      <c r="U28" s="78"/>
      <c r="V28" s="78">
        <f>SUM(Table15[[#This Row],[JUL]:[JUN]])</f>
        <v>3</v>
      </c>
    </row>
    <row r="29" spans="1:22" ht="34.5" customHeight="1" x14ac:dyDescent="0.2">
      <c r="A29" s="27" t="s">
        <v>24</v>
      </c>
      <c r="B29" s="3" t="s">
        <v>98</v>
      </c>
      <c r="C29" s="4" t="s">
        <v>10</v>
      </c>
      <c r="D29" s="27" t="s">
        <v>94</v>
      </c>
      <c r="E29" s="42" t="s">
        <v>80</v>
      </c>
      <c r="F29" s="27" t="s">
        <v>331</v>
      </c>
      <c r="G29" s="42" t="s">
        <v>392</v>
      </c>
      <c r="H29" s="45">
        <v>16</v>
      </c>
      <c r="I29" s="45">
        <v>10</v>
      </c>
      <c r="J29" s="45">
        <v>67</v>
      </c>
      <c r="K29" s="45">
        <v>76</v>
      </c>
      <c r="L29" s="45">
        <v>10</v>
      </c>
      <c r="M29" s="45">
        <v>0</v>
      </c>
      <c r="N29" s="78">
        <v>3</v>
      </c>
      <c r="O29" s="78">
        <v>4</v>
      </c>
      <c r="P29" s="78">
        <v>9</v>
      </c>
      <c r="Q29" s="78">
        <v>24</v>
      </c>
      <c r="R29" s="78">
        <v>6</v>
      </c>
      <c r="S29" s="78">
        <v>11</v>
      </c>
      <c r="T29" s="26"/>
      <c r="U29" s="78"/>
      <c r="V29" s="78">
        <f>SUM(Table15[[#This Row],[JUL]:[JUN]])</f>
        <v>236</v>
      </c>
    </row>
    <row r="30" spans="1:22" ht="34.5" customHeight="1" x14ac:dyDescent="0.2">
      <c r="A30" s="27" t="s">
        <v>24</v>
      </c>
      <c r="B30" s="3" t="s">
        <v>98</v>
      </c>
      <c r="C30" s="32" t="s">
        <v>192</v>
      </c>
      <c r="D30" s="27" t="s">
        <v>94</v>
      </c>
      <c r="E30" s="42" t="s">
        <v>80</v>
      </c>
      <c r="F30" s="27" t="s">
        <v>332</v>
      </c>
      <c r="G30" s="42" t="s">
        <v>393</v>
      </c>
      <c r="H30" s="45">
        <v>0</v>
      </c>
      <c r="I30" s="45">
        <v>0</v>
      </c>
      <c r="J30" s="45">
        <v>0</v>
      </c>
      <c r="K30" s="45">
        <v>5</v>
      </c>
      <c r="L30" s="45">
        <v>0</v>
      </c>
      <c r="M30" s="45">
        <v>5</v>
      </c>
      <c r="N30" s="78">
        <v>9</v>
      </c>
      <c r="O30" s="78"/>
      <c r="P30" s="78"/>
      <c r="Q30" s="78"/>
      <c r="R30" s="78"/>
      <c r="S30" s="78"/>
      <c r="T30" s="26"/>
      <c r="U30" s="78"/>
      <c r="V30" s="78">
        <f>SUM(Table15[[#This Row],[JUL]:[JUN]])</f>
        <v>19</v>
      </c>
    </row>
    <row r="31" spans="1:22" ht="34.5" customHeight="1" x14ac:dyDescent="0.2">
      <c r="A31" s="27" t="s">
        <v>24</v>
      </c>
      <c r="B31" s="3" t="s">
        <v>98</v>
      </c>
      <c r="C31" s="32" t="s">
        <v>145</v>
      </c>
      <c r="D31" s="27" t="s">
        <v>94</v>
      </c>
      <c r="E31" s="42" t="s">
        <v>80</v>
      </c>
      <c r="F31" s="27" t="s">
        <v>333</v>
      </c>
      <c r="G31" s="42" t="s">
        <v>394</v>
      </c>
      <c r="H31" s="55">
        <v>0</v>
      </c>
      <c r="I31" s="55">
        <v>0</v>
      </c>
      <c r="J31" s="55">
        <v>0</v>
      </c>
      <c r="K31" s="55">
        <v>5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26"/>
      <c r="U31" s="78"/>
      <c r="V31" s="78">
        <f>SUM(Table15[[#This Row],[JUL]:[JUN]])</f>
        <v>5</v>
      </c>
    </row>
    <row r="32" spans="1:22" ht="34.5" customHeight="1" x14ac:dyDescent="0.2">
      <c r="A32" s="27" t="s">
        <v>24</v>
      </c>
      <c r="B32" s="31" t="s">
        <v>98</v>
      </c>
      <c r="C32" s="32" t="s">
        <v>31</v>
      </c>
      <c r="D32" s="27" t="s">
        <v>94</v>
      </c>
      <c r="E32" s="42" t="s">
        <v>80</v>
      </c>
      <c r="F32" s="27" t="s">
        <v>334</v>
      </c>
      <c r="G32" s="42" t="s">
        <v>395</v>
      </c>
      <c r="H32" s="45">
        <v>0</v>
      </c>
      <c r="I32" s="45">
        <v>1</v>
      </c>
      <c r="J32" s="45">
        <v>4</v>
      </c>
      <c r="K32" s="45">
        <v>1</v>
      </c>
      <c r="L32" s="45">
        <v>0</v>
      </c>
      <c r="M32" s="45">
        <v>0</v>
      </c>
      <c r="N32" s="78">
        <v>0</v>
      </c>
      <c r="O32" s="78">
        <v>0</v>
      </c>
      <c r="P32" s="78">
        <v>0</v>
      </c>
      <c r="Q32" s="45">
        <v>1</v>
      </c>
      <c r="R32" s="45">
        <v>0</v>
      </c>
      <c r="S32" s="45">
        <v>0</v>
      </c>
      <c r="T32" s="26"/>
      <c r="U32" s="78"/>
      <c r="V32" s="78">
        <f>SUM(Table15[[#This Row],[JUL]:[JUN]])</f>
        <v>7</v>
      </c>
    </row>
    <row r="33" spans="1:22" ht="34.5" customHeight="1" x14ac:dyDescent="0.2">
      <c r="A33" s="27" t="s">
        <v>24</v>
      </c>
      <c r="B33" s="31" t="s">
        <v>98</v>
      </c>
      <c r="C33" s="32" t="s">
        <v>22</v>
      </c>
      <c r="D33" s="27" t="s">
        <v>94</v>
      </c>
      <c r="E33" s="42" t="s">
        <v>80</v>
      </c>
      <c r="F33" s="27" t="s">
        <v>335</v>
      </c>
      <c r="G33" s="42" t="s">
        <v>396</v>
      </c>
      <c r="H33" s="45">
        <v>6</v>
      </c>
      <c r="I33" s="45">
        <v>3</v>
      </c>
      <c r="J33" s="45">
        <v>61</v>
      </c>
      <c r="K33" s="45">
        <v>91</v>
      </c>
      <c r="L33" s="45">
        <v>57</v>
      </c>
      <c r="M33" s="45">
        <v>21</v>
      </c>
      <c r="N33" s="78">
        <v>177</v>
      </c>
      <c r="O33" s="78">
        <v>190</v>
      </c>
      <c r="P33" s="78">
        <v>759</v>
      </c>
      <c r="Q33" s="78">
        <v>124</v>
      </c>
      <c r="R33" s="78">
        <v>53</v>
      </c>
      <c r="S33" s="78">
        <v>112</v>
      </c>
      <c r="T33" s="26"/>
      <c r="U33" s="78"/>
      <c r="V33" s="78">
        <f>SUM(Table15[[#This Row],[JUL]:[JUN]])</f>
        <v>1654</v>
      </c>
    </row>
    <row r="34" spans="1:22" ht="34.5" customHeight="1" x14ac:dyDescent="0.2">
      <c r="A34" s="27" t="s">
        <v>24</v>
      </c>
      <c r="B34" s="3" t="s">
        <v>98</v>
      </c>
      <c r="C34" s="4" t="s">
        <v>68</v>
      </c>
      <c r="D34" s="27" t="s">
        <v>94</v>
      </c>
      <c r="E34" s="42" t="s">
        <v>80</v>
      </c>
      <c r="F34" s="27" t="s">
        <v>336</v>
      </c>
      <c r="G34" s="42" t="s">
        <v>397</v>
      </c>
      <c r="H34" s="45">
        <v>6</v>
      </c>
      <c r="I34" s="45">
        <v>5</v>
      </c>
      <c r="J34" s="45">
        <v>216</v>
      </c>
      <c r="K34" s="45">
        <v>139</v>
      </c>
      <c r="L34" s="45">
        <v>216</v>
      </c>
      <c r="M34" s="45">
        <v>84</v>
      </c>
      <c r="N34" s="78">
        <v>287</v>
      </c>
      <c r="O34" s="78">
        <v>686</v>
      </c>
      <c r="P34" s="78">
        <v>1271</v>
      </c>
      <c r="Q34" s="78">
        <v>310</v>
      </c>
      <c r="R34" s="78">
        <v>58</v>
      </c>
      <c r="S34" s="78">
        <v>352</v>
      </c>
      <c r="T34" s="26"/>
      <c r="U34" s="78"/>
      <c r="V34" s="78">
        <f>SUM(Table15[[#This Row],[JUL]:[JUN]])</f>
        <v>3630</v>
      </c>
    </row>
    <row r="35" spans="1:22" ht="34.5" customHeight="1" x14ac:dyDescent="0.2">
      <c r="A35" s="27" t="s">
        <v>24</v>
      </c>
      <c r="B35" s="3" t="s">
        <v>98</v>
      </c>
      <c r="C35" s="4" t="s">
        <v>194</v>
      </c>
      <c r="D35" s="27" t="s">
        <v>94</v>
      </c>
      <c r="E35" s="42" t="s">
        <v>80</v>
      </c>
      <c r="F35" s="27" t="s">
        <v>337</v>
      </c>
      <c r="G35" s="42" t="s">
        <v>398</v>
      </c>
      <c r="H35" s="45">
        <v>13</v>
      </c>
      <c r="I35" s="45">
        <v>26</v>
      </c>
      <c r="J35" s="45">
        <v>30</v>
      </c>
      <c r="K35" s="45">
        <v>95</v>
      </c>
      <c r="L35" s="45">
        <v>49</v>
      </c>
      <c r="M35" s="45">
        <v>21</v>
      </c>
      <c r="N35" s="78">
        <v>13</v>
      </c>
      <c r="O35" s="78">
        <v>85</v>
      </c>
      <c r="P35" s="78">
        <v>67</v>
      </c>
      <c r="Q35" s="78">
        <v>77</v>
      </c>
      <c r="R35" s="78">
        <v>6</v>
      </c>
      <c r="S35" s="78">
        <v>4</v>
      </c>
      <c r="T35" s="26"/>
      <c r="U35" s="78"/>
      <c r="V35" s="78">
        <f>SUM(Table15[[#This Row],[JUL]:[JUN]])</f>
        <v>486</v>
      </c>
    </row>
    <row r="36" spans="1:22" ht="34.5" customHeight="1" x14ac:dyDescent="0.2">
      <c r="A36" s="27" t="s">
        <v>24</v>
      </c>
      <c r="B36" s="3" t="s">
        <v>98</v>
      </c>
      <c r="C36" s="4" t="s">
        <v>195</v>
      </c>
      <c r="D36" s="27" t="s">
        <v>94</v>
      </c>
      <c r="E36" s="42" t="s">
        <v>80</v>
      </c>
      <c r="F36" s="27" t="s">
        <v>338</v>
      </c>
      <c r="G36" s="42" t="s">
        <v>399</v>
      </c>
      <c r="H36" s="45">
        <v>73</v>
      </c>
      <c r="I36" s="45">
        <v>41</v>
      </c>
      <c r="J36" s="45">
        <v>266</v>
      </c>
      <c r="K36" s="45">
        <v>318</v>
      </c>
      <c r="L36" s="45">
        <v>200</v>
      </c>
      <c r="M36" s="45">
        <v>108</v>
      </c>
      <c r="N36" s="78">
        <v>116</v>
      </c>
      <c r="O36" s="78">
        <v>224</v>
      </c>
      <c r="P36" s="78">
        <v>184</v>
      </c>
      <c r="Q36" s="78">
        <v>259</v>
      </c>
      <c r="R36" s="78">
        <v>46</v>
      </c>
      <c r="S36" s="78">
        <v>38</v>
      </c>
      <c r="T36" s="26"/>
      <c r="U36" s="78"/>
      <c r="V36" s="78">
        <f>SUM(Table15[[#This Row],[JUL]:[JUN]])</f>
        <v>1873</v>
      </c>
    </row>
    <row r="37" spans="1:22" ht="34.5" customHeight="1" x14ac:dyDescent="0.2">
      <c r="A37" s="27" t="s">
        <v>24</v>
      </c>
      <c r="B37" s="3" t="s">
        <v>98</v>
      </c>
      <c r="C37" s="4" t="s">
        <v>11</v>
      </c>
      <c r="D37" s="27" t="s">
        <v>94</v>
      </c>
      <c r="E37" s="42" t="s">
        <v>80</v>
      </c>
      <c r="F37" s="27" t="s">
        <v>339</v>
      </c>
      <c r="G37" s="42" t="s">
        <v>400</v>
      </c>
      <c r="H37" s="45">
        <v>24</v>
      </c>
      <c r="I37" s="45">
        <v>10</v>
      </c>
      <c r="J37" s="45">
        <v>63</v>
      </c>
      <c r="K37" s="45">
        <v>75</v>
      </c>
      <c r="L37" s="45">
        <v>53</v>
      </c>
      <c r="M37" s="45">
        <v>13</v>
      </c>
      <c r="N37" s="78">
        <v>6</v>
      </c>
      <c r="O37" s="78">
        <v>5</v>
      </c>
      <c r="P37" s="78">
        <v>10</v>
      </c>
      <c r="Q37" s="78">
        <v>13</v>
      </c>
      <c r="R37" s="78">
        <v>0</v>
      </c>
      <c r="S37" s="78">
        <v>4</v>
      </c>
      <c r="T37" s="26"/>
      <c r="U37" s="78"/>
      <c r="V37" s="78">
        <f>SUM(Table15[[#This Row],[JUL]:[JUN]])</f>
        <v>276</v>
      </c>
    </row>
    <row r="38" spans="1:22" ht="34.5" customHeight="1" x14ac:dyDescent="0.2">
      <c r="A38" s="27" t="s">
        <v>24</v>
      </c>
      <c r="B38" s="3" t="s">
        <v>98</v>
      </c>
      <c r="C38" s="32" t="s">
        <v>210</v>
      </c>
      <c r="D38" s="27" t="s">
        <v>94</v>
      </c>
      <c r="E38" s="42" t="s">
        <v>80</v>
      </c>
      <c r="F38" s="27" t="s">
        <v>340</v>
      </c>
      <c r="G38" s="42" t="s">
        <v>401</v>
      </c>
      <c r="H38" s="45">
        <v>1966</v>
      </c>
      <c r="I38" s="45">
        <v>1174</v>
      </c>
      <c r="J38" s="45">
        <v>2759</v>
      </c>
      <c r="K38" s="45">
        <v>2132</v>
      </c>
      <c r="L38" s="45">
        <v>2087</v>
      </c>
      <c r="M38" s="45">
        <v>1443</v>
      </c>
      <c r="N38" s="78">
        <v>1554</v>
      </c>
      <c r="O38" s="78">
        <v>2049</v>
      </c>
      <c r="P38" s="78">
        <v>1988</v>
      </c>
      <c r="Q38" s="78">
        <v>2576</v>
      </c>
      <c r="R38" s="78">
        <v>470</v>
      </c>
      <c r="S38" s="78">
        <v>1628</v>
      </c>
      <c r="T38" s="26"/>
      <c r="U38" s="78"/>
      <c r="V38" s="78">
        <f>SUM(Table15[[#This Row],[JUL]:[JUN]])</f>
        <v>21826</v>
      </c>
    </row>
    <row r="39" spans="1:22" ht="34.5" customHeight="1" x14ac:dyDescent="0.2">
      <c r="A39" s="27" t="s">
        <v>24</v>
      </c>
      <c r="B39" s="31" t="s">
        <v>98</v>
      </c>
      <c r="C39" s="32" t="s">
        <v>61</v>
      </c>
      <c r="D39" s="27" t="s">
        <v>94</v>
      </c>
      <c r="E39" s="42" t="s">
        <v>80</v>
      </c>
      <c r="F39" s="27" t="s">
        <v>341</v>
      </c>
      <c r="G39" s="42" t="s">
        <v>402</v>
      </c>
      <c r="H39" s="45">
        <v>3</v>
      </c>
      <c r="I39" s="45">
        <v>0</v>
      </c>
      <c r="J39" s="45">
        <v>0</v>
      </c>
      <c r="K39" s="45">
        <v>0</v>
      </c>
      <c r="L39" s="45">
        <v>0</v>
      </c>
      <c r="M39" s="45">
        <v>3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26"/>
      <c r="U39" s="78"/>
      <c r="V39" s="78">
        <f>SUM(Table15[[#This Row],[JUL]:[JUN]])</f>
        <v>6</v>
      </c>
    </row>
    <row r="40" spans="1:22" ht="34.5" customHeight="1" x14ac:dyDescent="0.2">
      <c r="A40" s="27" t="s">
        <v>24</v>
      </c>
      <c r="B40" s="3" t="s">
        <v>98</v>
      </c>
      <c r="C40" s="4" t="s">
        <v>67</v>
      </c>
      <c r="D40" s="27" t="s">
        <v>94</v>
      </c>
      <c r="E40" s="42" t="s">
        <v>80</v>
      </c>
      <c r="F40" s="27" t="s">
        <v>342</v>
      </c>
      <c r="G40" s="42" t="s">
        <v>403</v>
      </c>
      <c r="H40" s="45">
        <v>18</v>
      </c>
      <c r="I40" s="45">
        <v>14</v>
      </c>
      <c r="J40" s="45">
        <v>129</v>
      </c>
      <c r="K40" s="45">
        <v>207</v>
      </c>
      <c r="L40" s="45">
        <v>154</v>
      </c>
      <c r="M40" s="45">
        <v>97</v>
      </c>
      <c r="N40" s="78">
        <v>40</v>
      </c>
      <c r="O40" s="78">
        <v>79</v>
      </c>
      <c r="P40" s="78">
        <v>27</v>
      </c>
      <c r="Q40" s="78">
        <v>73</v>
      </c>
      <c r="R40" s="78">
        <v>11</v>
      </c>
      <c r="S40" s="78">
        <v>7</v>
      </c>
      <c r="T40" s="26"/>
      <c r="U40" s="78"/>
      <c r="V40" s="78">
        <f>SUM(Table15[[#This Row],[JUL]:[JUN]])</f>
        <v>856</v>
      </c>
    </row>
    <row r="41" spans="1:22" ht="34.5" customHeight="1" x14ac:dyDescent="0.2">
      <c r="A41" s="27" t="s">
        <v>24</v>
      </c>
      <c r="B41" s="3" t="s">
        <v>98</v>
      </c>
      <c r="C41" s="4" t="s">
        <v>12</v>
      </c>
      <c r="D41" s="27" t="s">
        <v>94</v>
      </c>
      <c r="E41" s="42" t="s">
        <v>80</v>
      </c>
      <c r="F41" s="27" t="s">
        <v>343</v>
      </c>
      <c r="G41" s="42" t="s">
        <v>404</v>
      </c>
      <c r="H41" s="45">
        <v>24</v>
      </c>
      <c r="I41" s="45">
        <v>2</v>
      </c>
      <c r="J41" s="45">
        <v>92</v>
      </c>
      <c r="K41" s="45">
        <v>0</v>
      </c>
      <c r="L41" s="45">
        <v>0</v>
      </c>
      <c r="M41" s="45">
        <v>0</v>
      </c>
      <c r="N41" s="78">
        <v>0</v>
      </c>
      <c r="O41" s="78"/>
      <c r="P41" s="78"/>
      <c r="Q41" s="78"/>
      <c r="R41" s="78"/>
      <c r="S41" s="78"/>
      <c r="T41" s="26"/>
      <c r="U41" s="78"/>
      <c r="V41" s="78">
        <f>SUM(Table15[[#This Row],[JUL]:[JUN]])</f>
        <v>118</v>
      </c>
    </row>
    <row r="42" spans="1:22" ht="34.5" customHeight="1" x14ac:dyDescent="0.2">
      <c r="A42" s="27" t="s">
        <v>24</v>
      </c>
      <c r="B42" s="162"/>
      <c r="C42" s="163" t="s">
        <v>308</v>
      </c>
      <c r="D42" s="27" t="s">
        <v>94</v>
      </c>
      <c r="E42" s="42" t="s">
        <v>80</v>
      </c>
      <c r="F42" s="27" t="s">
        <v>344</v>
      </c>
      <c r="G42" s="42" t="s">
        <v>405</v>
      </c>
      <c r="H42" s="159">
        <v>53</v>
      </c>
      <c r="I42" s="159">
        <v>37</v>
      </c>
      <c r="J42" s="159">
        <v>227</v>
      </c>
      <c r="K42" s="159">
        <v>592</v>
      </c>
      <c r="L42" s="159">
        <v>1310</v>
      </c>
      <c r="M42" s="159">
        <v>393</v>
      </c>
      <c r="N42" s="159">
        <v>421</v>
      </c>
      <c r="O42" s="159">
        <v>1077</v>
      </c>
      <c r="P42" s="159">
        <v>505</v>
      </c>
      <c r="Q42" s="159">
        <v>896</v>
      </c>
      <c r="R42" s="159">
        <v>366</v>
      </c>
      <c r="S42" s="159">
        <v>321</v>
      </c>
      <c r="T42" s="207"/>
      <c r="U42" s="208"/>
      <c r="V42" s="78">
        <f>SUM(Table15[[#This Row],[JUL]:[JUN]])</f>
        <v>6198</v>
      </c>
    </row>
    <row r="43" spans="1:22" ht="34.5" customHeight="1" x14ac:dyDescent="0.2">
      <c r="A43" s="27" t="s">
        <v>24</v>
      </c>
      <c r="B43" s="3" t="s">
        <v>98</v>
      </c>
      <c r="C43" s="4" t="s">
        <v>196</v>
      </c>
      <c r="D43" s="27" t="s">
        <v>94</v>
      </c>
      <c r="E43" s="42" t="s">
        <v>80</v>
      </c>
      <c r="F43" s="27" t="s">
        <v>345</v>
      </c>
      <c r="G43" s="42" t="s">
        <v>406</v>
      </c>
      <c r="H43" s="45">
        <v>227</v>
      </c>
      <c r="I43" s="45">
        <v>78</v>
      </c>
      <c r="J43" s="45">
        <v>0</v>
      </c>
      <c r="K43" s="45">
        <v>0</v>
      </c>
      <c r="L43" s="45">
        <v>0</v>
      </c>
      <c r="M43" s="45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26"/>
      <c r="U43" s="78"/>
      <c r="V43" s="78">
        <f>SUM(Table15[[#This Row],[JUL]:[JUN]])</f>
        <v>305</v>
      </c>
    </row>
    <row r="44" spans="1:22" ht="34.5" customHeight="1" x14ac:dyDescent="0.2">
      <c r="A44" s="27" t="s">
        <v>24</v>
      </c>
      <c r="B44" s="3" t="s">
        <v>98</v>
      </c>
      <c r="C44" s="4" t="s">
        <v>109</v>
      </c>
      <c r="D44" s="27" t="s">
        <v>94</v>
      </c>
      <c r="E44" s="42" t="s">
        <v>80</v>
      </c>
      <c r="F44" s="27" t="s">
        <v>346</v>
      </c>
      <c r="G44" s="42" t="s">
        <v>407</v>
      </c>
      <c r="H44" s="45">
        <v>4</v>
      </c>
      <c r="I44" s="45">
        <v>7</v>
      </c>
      <c r="J44" s="45">
        <v>4</v>
      </c>
      <c r="K44" s="45">
        <v>11</v>
      </c>
      <c r="L44" s="45">
        <v>27</v>
      </c>
      <c r="M44" s="45">
        <v>36</v>
      </c>
      <c r="N44" s="45">
        <v>7</v>
      </c>
      <c r="O44" s="45">
        <v>8</v>
      </c>
      <c r="P44" s="45">
        <v>11</v>
      </c>
      <c r="Q44" s="45">
        <v>32</v>
      </c>
      <c r="R44" s="45">
        <v>2</v>
      </c>
      <c r="S44" s="45">
        <v>42</v>
      </c>
      <c r="T44" s="26"/>
      <c r="U44" s="78"/>
      <c r="V44" s="78">
        <f>SUM(Table15[[#This Row],[JUL]:[JUN]])</f>
        <v>191</v>
      </c>
    </row>
    <row r="45" spans="1:22" ht="34.5" customHeight="1" x14ac:dyDescent="0.2">
      <c r="A45" s="27" t="s">
        <v>24</v>
      </c>
      <c r="B45" s="3" t="s">
        <v>98</v>
      </c>
      <c r="C45" s="95" t="s">
        <v>189</v>
      </c>
      <c r="D45" s="27" t="s">
        <v>94</v>
      </c>
      <c r="E45" s="42" t="s">
        <v>80</v>
      </c>
      <c r="F45" s="27" t="s">
        <v>347</v>
      </c>
      <c r="G45" s="42" t="s">
        <v>408</v>
      </c>
      <c r="H45" s="106">
        <v>0</v>
      </c>
      <c r="I45" s="106">
        <v>0</v>
      </c>
      <c r="J45" s="106">
        <v>0</v>
      </c>
      <c r="K45" s="106">
        <v>1</v>
      </c>
      <c r="L45" s="106">
        <v>3</v>
      </c>
      <c r="M45" s="106">
        <v>0</v>
      </c>
      <c r="N45" s="45">
        <v>0</v>
      </c>
      <c r="O45" s="45">
        <v>0</v>
      </c>
      <c r="P45" s="45">
        <v>1</v>
      </c>
      <c r="Q45" s="45">
        <v>4</v>
      </c>
      <c r="R45" s="45">
        <v>0</v>
      </c>
      <c r="S45" s="45">
        <v>0</v>
      </c>
      <c r="T45" s="26"/>
      <c r="U45" s="78"/>
      <c r="V45" s="78">
        <f>SUM(Table15[[#This Row],[JUL]:[JUN]])</f>
        <v>9</v>
      </c>
    </row>
    <row r="46" spans="1:22" ht="34.5" customHeight="1" x14ac:dyDescent="0.2">
      <c r="A46" s="27" t="s">
        <v>24</v>
      </c>
      <c r="B46" s="31" t="s">
        <v>98</v>
      </c>
      <c r="C46" s="32" t="s">
        <v>20</v>
      </c>
      <c r="D46" s="27" t="s">
        <v>94</v>
      </c>
      <c r="E46" s="42" t="s">
        <v>80</v>
      </c>
      <c r="F46" s="27" t="s">
        <v>348</v>
      </c>
      <c r="G46" s="42" t="s">
        <v>409</v>
      </c>
      <c r="H46" s="45">
        <v>8</v>
      </c>
      <c r="I46" s="45">
        <v>4</v>
      </c>
      <c r="J46" s="45">
        <v>98</v>
      </c>
      <c r="K46" s="45">
        <v>177</v>
      </c>
      <c r="L46" s="45">
        <v>72</v>
      </c>
      <c r="M46" s="45">
        <v>14</v>
      </c>
      <c r="N46" s="78">
        <v>15</v>
      </c>
      <c r="O46" s="78">
        <v>20</v>
      </c>
      <c r="P46" s="78">
        <v>30</v>
      </c>
      <c r="Q46" s="78">
        <v>67</v>
      </c>
      <c r="R46" s="78">
        <v>12</v>
      </c>
      <c r="S46" s="78">
        <v>6</v>
      </c>
      <c r="T46" s="26"/>
      <c r="U46" s="78"/>
      <c r="V46" s="78">
        <f>SUM(Table15[[#This Row],[JUL]:[JUN]])</f>
        <v>523</v>
      </c>
    </row>
    <row r="47" spans="1:22" ht="34.5" customHeight="1" x14ac:dyDescent="0.2">
      <c r="A47" s="27" t="s">
        <v>24</v>
      </c>
      <c r="B47" s="3" t="s">
        <v>98</v>
      </c>
      <c r="C47" s="4" t="s">
        <v>23</v>
      </c>
      <c r="D47" s="27" t="s">
        <v>94</v>
      </c>
      <c r="E47" s="42" t="s">
        <v>80</v>
      </c>
      <c r="F47" s="27" t="s">
        <v>349</v>
      </c>
      <c r="G47" s="42" t="s">
        <v>410</v>
      </c>
      <c r="H47" s="45">
        <v>5</v>
      </c>
      <c r="I47" s="45">
        <v>3</v>
      </c>
      <c r="J47" s="45">
        <v>22</v>
      </c>
      <c r="K47" s="45">
        <v>35</v>
      </c>
      <c r="L47" s="45">
        <v>6</v>
      </c>
      <c r="M47" s="45">
        <v>3</v>
      </c>
      <c r="N47" s="78">
        <v>2</v>
      </c>
      <c r="O47" s="78">
        <v>34</v>
      </c>
      <c r="P47" s="78">
        <v>1</v>
      </c>
      <c r="Q47" s="78">
        <v>15</v>
      </c>
      <c r="R47" s="78">
        <v>0</v>
      </c>
      <c r="S47" s="78">
        <v>5</v>
      </c>
      <c r="T47" s="26"/>
      <c r="U47" s="78"/>
      <c r="V47" s="78">
        <f>SUM(Table15[[#This Row],[JUL]:[JUN]])</f>
        <v>131</v>
      </c>
    </row>
    <row r="48" spans="1:22" ht="34.5" customHeight="1" x14ac:dyDescent="0.2">
      <c r="A48" s="27" t="s">
        <v>24</v>
      </c>
      <c r="B48" s="3" t="s">
        <v>98</v>
      </c>
      <c r="C48" s="4" t="s">
        <v>13</v>
      </c>
      <c r="D48" s="27" t="s">
        <v>94</v>
      </c>
      <c r="E48" s="42" t="s">
        <v>80</v>
      </c>
      <c r="F48" s="27" t="s">
        <v>350</v>
      </c>
      <c r="G48" s="42" t="s">
        <v>411</v>
      </c>
      <c r="H48" s="45" t="s">
        <v>244</v>
      </c>
      <c r="I48" s="45" t="s">
        <v>244</v>
      </c>
      <c r="J48" s="45" t="s">
        <v>244</v>
      </c>
      <c r="K48" s="45" t="s">
        <v>244</v>
      </c>
      <c r="L48" s="45" t="s">
        <v>244</v>
      </c>
      <c r="M48" s="45" t="s">
        <v>244</v>
      </c>
      <c r="N48" s="45" t="s">
        <v>244</v>
      </c>
      <c r="O48" s="45" t="s">
        <v>244</v>
      </c>
      <c r="P48" s="45" t="s">
        <v>244</v>
      </c>
      <c r="Q48" s="45" t="s">
        <v>244</v>
      </c>
      <c r="R48" s="45" t="s">
        <v>244</v>
      </c>
      <c r="S48" s="45" t="s">
        <v>244</v>
      </c>
      <c r="T48" s="26"/>
      <c r="U48" s="78"/>
      <c r="V48" s="78">
        <f>SUM(Table15[[#This Row],[JUL]:[JUN]])</f>
        <v>0</v>
      </c>
    </row>
    <row r="49" spans="1:22" ht="34.5" customHeight="1" x14ac:dyDescent="0.2">
      <c r="A49" s="27" t="s">
        <v>24</v>
      </c>
      <c r="B49" s="3" t="s">
        <v>98</v>
      </c>
      <c r="C49" s="4" t="s">
        <v>14</v>
      </c>
      <c r="D49" s="27" t="s">
        <v>94</v>
      </c>
      <c r="E49" s="42" t="s">
        <v>80</v>
      </c>
      <c r="F49" s="27" t="s">
        <v>351</v>
      </c>
      <c r="G49" s="42" t="s">
        <v>412</v>
      </c>
      <c r="H49" s="45">
        <v>0</v>
      </c>
      <c r="I49" s="45">
        <v>0</v>
      </c>
      <c r="J49" s="45">
        <v>1</v>
      </c>
      <c r="K49" s="45">
        <v>1</v>
      </c>
      <c r="L49" s="45">
        <v>0</v>
      </c>
      <c r="M49" s="45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26"/>
      <c r="U49" s="78"/>
      <c r="V49" s="78">
        <f>SUM(Table15[[#This Row],[JUL]:[JUN]])</f>
        <v>2</v>
      </c>
    </row>
    <row r="50" spans="1:22" ht="34.5" customHeight="1" x14ac:dyDescent="0.2">
      <c r="A50" s="27" t="s">
        <v>24</v>
      </c>
      <c r="B50" s="3" t="s">
        <v>98</v>
      </c>
      <c r="C50" s="4" t="s">
        <v>64</v>
      </c>
      <c r="D50" s="27" t="s">
        <v>94</v>
      </c>
      <c r="E50" s="42" t="s">
        <v>80</v>
      </c>
      <c r="F50" s="27" t="s">
        <v>352</v>
      </c>
      <c r="G50" s="42" t="s">
        <v>413</v>
      </c>
      <c r="H50" s="45">
        <v>50</v>
      </c>
      <c r="I50" s="45">
        <v>1</v>
      </c>
      <c r="J50" s="45">
        <v>98</v>
      </c>
      <c r="K50" s="45">
        <v>118</v>
      </c>
      <c r="L50" s="45">
        <v>208</v>
      </c>
      <c r="M50" s="45">
        <v>35</v>
      </c>
      <c r="N50" s="45">
        <v>63</v>
      </c>
      <c r="O50" s="45">
        <v>109</v>
      </c>
      <c r="P50" s="45">
        <v>101</v>
      </c>
      <c r="Q50" s="45">
        <v>154</v>
      </c>
      <c r="R50" s="45">
        <v>56</v>
      </c>
      <c r="S50" s="45">
        <v>53</v>
      </c>
      <c r="T50" s="26"/>
      <c r="U50" s="78"/>
      <c r="V50" s="78">
        <f>SUM(Table15[[#This Row],[JUL]:[JUN]])</f>
        <v>1046</v>
      </c>
    </row>
    <row r="51" spans="1:22" ht="34.5" customHeight="1" x14ac:dyDescent="0.2">
      <c r="A51" s="27" t="s">
        <v>24</v>
      </c>
      <c r="B51" s="3" t="s">
        <v>98</v>
      </c>
      <c r="C51" s="4" t="s">
        <v>197</v>
      </c>
      <c r="D51" s="27" t="s">
        <v>94</v>
      </c>
      <c r="E51" s="42" t="s">
        <v>80</v>
      </c>
      <c r="F51" s="27" t="s">
        <v>353</v>
      </c>
      <c r="G51" s="42" t="s">
        <v>414</v>
      </c>
      <c r="H51" s="45">
        <v>7</v>
      </c>
      <c r="I51" s="45">
        <v>18</v>
      </c>
      <c r="J51" s="45">
        <v>78</v>
      </c>
      <c r="K51" s="45">
        <v>325</v>
      </c>
      <c r="L51" s="45">
        <v>309</v>
      </c>
      <c r="M51" s="45">
        <v>9</v>
      </c>
      <c r="N51" s="45">
        <v>300</v>
      </c>
      <c r="O51" s="45">
        <v>748</v>
      </c>
      <c r="P51" s="45">
        <v>237</v>
      </c>
      <c r="Q51" s="45">
        <v>231</v>
      </c>
      <c r="R51" s="45">
        <v>7</v>
      </c>
      <c r="S51" s="45">
        <v>6</v>
      </c>
      <c r="T51" s="26"/>
      <c r="U51" s="78"/>
      <c r="V51" s="78">
        <f>SUM(Table15[[#This Row],[JUL]:[JUN]])</f>
        <v>2275</v>
      </c>
    </row>
    <row r="52" spans="1:22" ht="34.5" customHeight="1" x14ac:dyDescent="0.2">
      <c r="A52" s="27" t="s">
        <v>24</v>
      </c>
      <c r="B52" s="3" t="s">
        <v>98</v>
      </c>
      <c r="C52" s="4" t="s">
        <v>21</v>
      </c>
      <c r="D52" s="27" t="s">
        <v>94</v>
      </c>
      <c r="E52" s="42" t="s">
        <v>80</v>
      </c>
      <c r="F52" s="27" t="s">
        <v>354</v>
      </c>
      <c r="G52" s="42" t="s">
        <v>415</v>
      </c>
      <c r="H52" s="45" t="s">
        <v>244</v>
      </c>
      <c r="I52" s="45" t="s">
        <v>244</v>
      </c>
      <c r="J52" s="45" t="s">
        <v>244</v>
      </c>
      <c r="K52" s="45" t="s">
        <v>244</v>
      </c>
      <c r="L52" s="45" t="s">
        <v>244</v>
      </c>
      <c r="M52" s="45" t="s">
        <v>244</v>
      </c>
      <c r="N52" s="45" t="s">
        <v>244</v>
      </c>
      <c r="O52" s="45" t="s">
        <v>244</v>
      </c>
      <c r="P52" s="45" t="s">
        <v>244</v>
      </c>
      <c r="Q52" s="45" t="s">
        <v>244</v>
      </c>
      <c r="R52" s="45" t="s">
        <v>244</v>
      </c>
      <c r="S52" s="45" t="s">
        <v>244</v>
      </c>
      <c r="T52" s="26"/>
      <c r="U52" s="78"/>
      <c r="V52" s="78">
        <f>SUM(Table15[[#This Row],[JUL]:[JUN]])</f>
        <v>0</v>
      </c>
    </row>
    <row r="53" spans="1:22" ht="34.5" customHeight="1" x14ac:dyDescent="0.2">
      <c r="A53" s="27" t="s">
        <v>24</v>
      </c>
      <c r="B53" s="3" t="s">
        <v>98</v>
      </c>
      <c r="C53" s="4" t="s">
        <v>253</v>
      </c>
      <c r="D53" s="27" t="s">
        <v>94</v>
      </c>
      <c r="E53" s="42" t="s">
        <v>80</v>
      </c>
      <c r="F53" s="27" t="s">
        <v>355</v>
      </c>
      <c r="G53" s="42" t="s">
        <v>416</v>
      </c>
      <c r="H53" s="45">
        <v>0</v>
      </c>
      <c r="I53" s="45">
        <v>0</v>
      </c>
      <c r="J53" s="45">
        <v>27</v>
      </c>
      <c r="K53" s="45">
        <v>72</v>
      </c>
      <c r="L53" s="45">
        <v>95</v>
      </c>
      <c r="M53" s="45">
        <v>28</v>
      </c>
      <c r="N53" s="78">
        <v>31</v>
      </c>
      <c r="O53" s="78">
        <v>31</v>
      </c>
      <c r="P53" s="78">
        <v>19</v>
      </c>
      <c r="Q53" s="78">
        <v>96</v>
      </c>
      <c r="R53" s="78">
        <v>7</v>
      </c>
      <c r="S53" s="78">
        <v>10</v>
      </c>
      <c r="T53" s="26"/>
      <c r="U53" s="78"/>
      <c r="V53" s="78">
        <f>SUM(Table15[[#This Row],[JUL]:[JUN]])</f>
        <v>416</v>
      </c>
    </row>
    <row r="54" spans="1:22" ht="34.5" customHeight="1" x14ac:dyDescent="0.2">
      <c r="A54" s="27" t="s">
        <v>24</v>
      </c>
      <c r="B54" s="3" t="s">
        <v>98</v>
      </c>
      <c r="C54" s="4" t="s">
        <v>15</v>
      </c>
      <c r="D54" s="27" t="s">
        <v>94</v>
      </c>
      <c r="E54" s="42" t="s">
        <v>80</v>
      </c>
      <c r="F54" s="27" t="s">
        <v>356</v>
      </c>
      <c r="G54" s="42" t="s">
        <v>417</v>
      </c>
      <c r="H54" s="45">
        <v>34</v>
      </c>
      <c r="I54" s="45">
        <v>12</v>
      </c>
      <c r="J54" s="45">
        <v>37</v>
      </c>
      <c r="K54" s="45">
        <v>62</v>
      </c>
      <c r="L54" s="45">
        <v>15</v>
      </c>
      <c r="M54" s="45">
        <v>2</v>
      </c>
      <c r="N54" s="78">
        <v>7</v>
      </c>
      <c r="O54" s="78">
        <v>3</v>
      </c>
      <c r="P54" s="78">
        <v>9</v>
      </c>
      <c r="Q54" s="78">
        <v>21</v>
      </c>
      <c r="R54" s="78">
        <v>1</v>
      </c>
      <c r="S54" s="78">
        <v>1</v>
      </c>
      <c r="T54" s="26"/>
      <c r="U54" s="78"/>
      <c r="V54" s="78">
        <f>SUM(Table15[[#This Row],[JUL]:[JUN]])</f>
        <v>204</v>
      </c>
    </row>
    <row r="55" spans="1:22" ht="34.5" customHeight="1" x14ac:dyDescent="0.2">
      <c r="A55" s="27" t="s">
        <v>24</v>
      </c>
      <c r="B55" s="3" t="s">
        <v>98</v>
      </c>
      <c r="C55" s="4" t="s">
        <v>125</v>
      </c>
      <c r="D55" s="27" t="s">
        <v>94</v>
      </c>
      <c r="E55" s="42" t="s">
        <v>80</v>
      </c>
      <c r="F55" s="27" t="s">
        <v>357</v>
      </c>
      <c r="G55" s="42" t="s">
        <v>418</v>
      </c>
      <c r="H55" s="45" t="s">
        <v>244</v>
      </c>
      <c r="I55" s="45" t="s">
        <v>244</v>
      </c>
      <c r="J55" s="45" t="s">
        <v>244</v>
      </c>
      <c r="K55" s="45" t="s">
        <v>244</v>
      </c>
      <c r="L55" s="45" t="s">
        <v>244</v>
      </c>
      <c r="M55" s="45" t="s">
        <v>244</v>
      </c>
      <c r="N55" s="45" t="s">
        <v>244</v>
      </c>
      <c r="O55" s="45" t="s">
        <v>244</v>
      </c>
      <c r="P55" s="45" t="s">
        <v>244</v>
      </c>
      <c r="Q55" s="45" t="s">
        <v>244</v>
      </c>
      <c r="R55" s="45" t="s">
        <v>244</v>
      </c>
      <c r="S55" s="45" t="s">
        <v>244</v>
      </c>
      <c r="T55" s="26"/>
      <c r="U55" s="78"/>
      <c r="V55" s="78">
        <f>SUM(Table15[[#This Row],[JUL]:[JUN]])</f>
        <v>0</v>
      </c>
    </row>
    <row r="56" spans="1:22" ht="34.5" customHeight="1" x14ac:dyDescent="0.2">
      <c r="A56" s="27" t="s">
        <v>24</v>
      </c>
      <c r="B56" s="3" t="s">
        <v>98</v>
      </c>
      <c r="C56" s="4" t="s">
        <v>16</v>
      </c>
      <c r="D56" s="27" t="s">
        <v>94</v>
      </c>
      <c r="E56" s="42" t="s">
        <v>80</v>
      </c>
      <c r="F56" s="27" t="s">
        <v>358</v>
      </c>
      <c r="G56" s="42" t="s">
        <v>419</v>
      </c>
      <c r="H56" s="45">
        <v>158</v>
      </c>
      <c r="I56" s="45">
        <v>111</v>
      </c>
      <c r="J56" s="45">
        <v>581</v>
      </c>
      <c r="K56" s="45">
        <v>865</v>
      </c>
      <c r="L56" s="45">
        <v>492</v>
      </c>
      <c r="M56" s="45">
        <v>141</v>
      </c>
      <c r="N56" s="78">
        <v>100</v>
      </c>
      <c r="O56" s="78">
        <v>221</v>
      </c>
      <c r="P56" s="78">
        <v>60</v>
      </c>
      <c r="Q56" s="78">
        <v>71</v>
      </c>
      <c r="R56" s="78">
        <v>29</v>
      </c>
      <c r="S56" s="78">
        <v>56</v>
      </c>
      <c r="T56" s="26"/>
      <c r="U56" s="78"/>
      <c r="V56" s="78">
        <f>SUM(Table15[[#This Row],[JUL]:[JUN]])</f>
        <v>2885</v>
      </c>
    </row>
    <row r="57" spans="1:22" ht="34.5" customHeight="1" x14ac:dyDescent="0.2">
      <c r="A57" s="27" t="s">
        <v>24</v>
      </c>
      <c r="B57" s="3" t="s">
        <v>98</v>
      </c>
      <c r="C57" s="4" t="s">
        <v>175</v>
      </c>
      <c r="D57" s="27" t="s">
        <v>94</v>
      </c>
      <c r="E57" s="42" t="s">
        <v>80</v>
      </c>
      <c r="F57" s="27" t="s">
        <v>359</v>
      </c>
      <c r="G57" s="42" t="s">
        <v>420</v>
      </c>
      <c r="H57" s="45" t="s">
        <v>244</v>
      </c>
      <c r="I57" s="45" t="s">
        <v>244</v>
      </c>
      <c r="J57" s="45" t="s">
        <v>244</v>
      </c>
      <c r="K57" s="45" t="s">
        <v>244</v>
      </c>
      <c r="L57" s="45" t="s">
        <v>244</v>
      </c>
      <c r="M57" s="45" t="s">
        <v>244</v>
      </c>
      <c r="N57" s="45" t="s">
        <v>244</v>
      </c>
      <c r="O57" s="45" t="s">
        <v>244</v>
      </c>
      <c r="P57" s="45" t="s">
        <v>244</v>
      </c>
      <c r="Q57" s="45" t="s">
        <v>244</v>
      </c>
      <c r="R57" s="45" t="s">
        <v>244</v>
      </c>
      <c r="S57" s="45" t="s">
        <v>244</v>
      </c>
      <c r="T57" s="26"/>
      <c r="U57" s="78"/>
      <c r="V57" s="78">
        <f>SUM(Table15[[#This Row],[JUL]:[JUN]])</f>
        <v>0</v>
      </c>
    </row>
    <row r="58" spans="1:22" ht="34.5" customHeight="1" x14ac:dyDescent="0.2">
      <c r="A58" s="27" t="s">
        <v>24</v>
      </c>
      <c r="B58" s="3" t="s">
        <v>98</v>
      </c>
      <c r="C58" s="4" t="s">
        <v>34</v>
      </c>
      <c r="D58" s="27" t="s">
        <v>90</v>
      </c>
      <c r="E58" s="42" t="s">
        <v>80</v>
      </c>
      <c r="F58" s="27" t="s">
        <v>360</v>
      </c>
      <c r="G58" s="42" t="s">
        <v>421</v>
      </c>
      <c r="H58" s="107">
        <v>1</v>
      </c>
      <c r="I58" s="107">
        <v>0</v>
      </c>
      <c r="J58" s="107">
        <v>5</v>
      </c>
      <c r="K58" s="107">
        <v>0</v>
      </c>
      <c r="L58" s="107">
        <v>11</v>
      </c>
      <c r="M58" s="107">
        <v>4</v>
      </c>
      <c r="N58" s="108">
        <v>0</v>
      </c>
      <c r="O58" s="108">
        <v>4</v>
      </c>
      <c r="P58" s="108">
        <v>0</v>
      </c>
      <c r="Q58" s="108">
        <v>0</v>
      </c>
      <c r="R58" s="108">
        <v>0</v>
      </c>
      <c r="S58" s="108">
        <v>0</v>
      </c>
      <c r="T58" s="26"/>
      <c r="U58" s="78"/>
      <c r="V58" s="78">
        <f>SUM(Table15[[#This Row],[JUL]:[JUN]])</f>
        <v>25</v>
      </c>
    </row>
    <row r="59" spans="1:22" ht="34.5" customHeight="1" x14ac:dyDescent="0.2">
      <c r="A59" s="27" t="s">
        <v>24</v>
      </c>
      <c r="B59" s="3" t="s">
        <v>98</v>
      </c>
      <c r="C59" s="4" t="s">
        <v>17</v>
      </c>
      <c r="D59" s="27" t="s">
        <v>94</v>
      </c>
      <c r="E59" s="42" t="s">
        <v>80</v>
      </c>
      <c r="F59" s="27" t="s">
        <v>361</v>
      </c>
      <c r="G59" s="42" t="s">
        <v>422</v>
      </c>
      <c r="H59" s="45">
        <v>8</v>
      </c>
      <c r="I59" s="45">
        <v>5</v>
      </c>
      <c r="J59" s="45">
        <v>62</v>
      </c>
      <c r="K59" s="45">
        <v>50</v>
      </c>
      <c r="L59" s="45">
        <v>4</v>
      </c>
      <c r="M59" s="45">
        <v>0</v>
      </c>
      <c r="N59" s="78">
        <v>2</v>
      </c>
      <c r="O59" s="78">
        <v>7</v>
      </c>
      <c r="P59" s="78">
        <v>13</v>
      </c>
      <c r="Q59" s="78">
        <v>12</v>
      </c>
      <c r="R59" s="78">
        <v>10</v>
      </c>
      <c r="S59" s="78">
        <v>7</v>
      </c>
      <c r="T59" s="26"/>
      <c r="U59" s="78"/>
      <c r="V59" s="78">
        <f>SUM(Table15[[#This Row],[JUL]:[JUN]])</f>
        <v>180</v>
      </c>
    </row>
    <row r="60" spans="1:22" ht="34.5" customHeight="1" x14ac:dyDescent="0.2">
      <c r="A60" s="27" t="s">
        <v>24</v>
      </c>
      <c r="B60" s="3" t="s">
        <v>98</v>
      </c>
      <c r="C60" s="4" t="s">
        <v>18</v>
      </c>
      <c r="D60" s="27" t="s">
        <v>94</v>
      </c>
      <c r="E60" s="42" t="s">
        <v>80</v>
      </c>
      <c r="F60" s="27" t="s">
        <v>362</v>
      </c>
      <c r="G60" s="42" t="s">
        <v>423</v>
      </c>
      <c r="H60" s="45">
        <v>1</v>
      </c>
      <c r="I60" s="45">
        <v>1</v>
      </c>
      <c r="J60" s="45">
        <v>34</v>
      </c>
      <c r="K60" s="45">
        <v>65</v>
      </c>
      <c r="L60" s="45">
        <v>26</v>
      </c>
      <c r="M60" s="45">
        <v>4</v>
      </c>
      <c r="N60" s="45">
        <v>48</v>
      </c>
      <c r="O60" s="78">
        <v>17</v>
      </c>
      <c r="P60" s="78">
        <v>1</v>
      </c>
      <c r="Q60" s="78">
        <v>6</v>
      </c>
      <c r="R60" s="78">
        <v>1</v>
      </c>
      <c r="S60" s="78">
        <v>3</v>
      </c>
      <c r="T60" s="26"/>
      <c r="U60" s="78"/>
      <c r="V60" s="78">
        <f>SUM(Table15[[#This Row],[JUL]:[JUN]])</f>
        <v>207</v>
      </c>
    </row>
    <row r="61" spans="1:22" ht="34.5" customHeight="1" x14ac:dyDescent="0.2">
      <c r="A61" s="27" t="s">
        <v>24</v>
      </c>
      <c r="B61" s="3" t="s">
        <v>98</v>
      </c>
      <c r="C61" s="4" t="s">
        <v>190</v>
      </c>
      <c r="D61" s="27" t="s">
        <v>94</v>
      </c>
      <c r="E61" s="42" t="s">
        <v>80</v>
      </c>
      <c r="F61" s="27" t="s">
        <v>363</v>
      </c>
      <c r="G61" s="42" t="s">
        <v>424</v>
      </c>
      <c r="H61" s="45">
        <v>0</v>
      </c>
      <c r="I61" s="45">
        <v>0</v>
      </c>
      <c r="J61" s="45">
        <v>3</v>
      </c>
      <c r="K61" s="45">
        <v>15</v>
      </c>
      <c r="L61" s="45">
        <v>0</v>
      </c>
      <c r="M61" s="45">
        <v>0</v>
      </c>
      <c r="N61" s="78">
        <v>4</v>
      </c>
      <c r="O61" s="78">
        <v>0</v>
      </c>
      <c r="P61" s="78">
        <v>1</v>
      </c>
      <c r="Q61" s="78">
        <v>4</v>
      </c>
      <c r="R61" s="78">
        <v>0</v>
      </c>
      <c r="S61" s="78">
        <v>0</v>
      </c>
      <c r="T61" s="26"/>
      <c r="U61" s="78"/>
      <c r="V61" s="78">
        <f>SUM(Table15[[#This Row],[JUL]:[JUN]])</f>
        <v>27</v>
      </c>
    </row>
    <row r="62" spans="1:22" ht="34.5" customHeight="1" x14ac:dyDescent="0.2">
      <c r="A62" s="27" t="s">
        <v>24</v>
      </c>
      <c r="B62" s="3" t="s">
        <v>98</v>
      </c>
      <c r="C62" s="4" t="s">
        <v>19</v>
      </c>
      <c r="D62" s="27" t="s">
        <v>94</v>
      </c>
      <c r="E62" s="42" t="s">
        <v>80</v>
      </c>
      <c r="F62" s="27" t="s">
        <v>364</v>
      </c>
      <c r="G62" s="42" t="s">
        <v>425</v>
      </c>
      <c r="H62" s="45">
        <v>102</v>
      </c>
      <c r="I62" s="45">
        <v>82</v>
      </c>
      <c r="J62" s="45">
        <v>417</v>
      </c>
      <c r="K62" s="45">
        <v>478</v>
      </c>
      <c r="L62" s="45">
        <v>536</v>
      </c>
      <c r="M62" s="45">
        <v>214</v>
      </c>
      <c r="N62" s="78">
        <v>151</v>
      </c>
      <c r="O62" s="78">
        <v>348</v>
      </c>
      <c r="P62" s="78">
        <v>142</v>
      </c>
      <c r="Q62" s="78">
        <v>305</v>
      </c>
      <c r="R62" s="78">
        <v>95</v>
      </c>
      <c r="S62" s="78">
        <v>82</v>
      </c>
      <c r="T62" s="26"/>
      <c r="U62" s="78"/>
      <c r="V62" s="78">
        <f>SUM(Table15[[#This Row],[JUL]:[JUN]])</f>
        <v>2952</v>
      </c>
    </row>
    <row r="63" spans="1:22" ht="34.5" customHeight="1" x14ac:dyDescent="0.2">
      <c r="A63" s="27" t="s">
        <v>24</v>
      </c>
      <c r="B63" s="3" t="s">
        <v>98</v>
      </c>
      <c r="C63" s="4" t="s">
        <v>123</v>
      </c>
      <c r="D63" s="27" t="s">
        <v>94</v>
      </c>
      <c r="E63" s="42" t="s">
        <v>80</v>
      </c>
      <c r="F63" s="27" t="s">
        <v>365</v>
      </c>
      <c r="G63" s="42" t="s">
        <v>426</v>
      </c>
      <c r="H63" s="45">
        <v>68</v>
      </c>
      <c r="I63" s="45">
        <v>31</v>
      </c>
      <c r="J63" s="45">
        <v>202</v>
      </c>
      <c r="K63" s="45">
        <v>117</v>
      </c>
      <c r="L63" s="45">
        <v>72</v>
      </c>
      <c r="M63" s="45">
        <v>9</v>
      </c>
      <c r="N63" s="78">
        <v>18</v>
      </c>
      <c r="O63" s="78">
        <v>105</v>
      </c>
      <c r="P63" s="78">
        <v>31</v>
      </c>
      <c r="Q63" s="78">
        <v>17</v>
      </c>
      <c r="R63" s="78">
        <v>6</v>
      </c>
      <c r="S63" s="78">
        <v>12</v>
      </c>
      <c r="T63" s="26"/>
      <c r="U63" s="78"/>
      <c r="V63" s="78">
        <f>SUM(Table15[[#This Row],[JUL]:[JUN]])</f>
        <v>688</v>
      </c>
    </row>
    <row r="64" spans="1:22" ht="34.5" customHeight="1" x14ac:dyDescent="0.2">
      <c r="A64" s="27" t="s">
        <v>24</v>
      </c>
      <c r="B64" s="3"/>
      <c r="C64" s="4" t="s">
        <v>124</v>
      </c>
      <c r="D64" s="27" t="s">
        <v>94</v>
      </c>
      <c r="E64" s="42" t="s">
        <v>80</v>
      </c>
      <c r="F64" s="27" t="s">
        <v>366</v>
      </c>
      <c r="G64" s="42" t="s">
        <v>427</v>
      </c>
      <c r="H64" s="45">
        <v>0</v>
      </c>
      <c r="I64" s="45">
        <v>1</v>
      </c>
      <c r="J64" s="45">
        <v>0</v>
      </c>
      <c r="K64" s="45">
        <v>0</v>
      </c>
      <c r="L64" s="45">
        <v>0</v>
      </c>
      <c r="M64" s="45">
        <v>0</v>
      </c>
      <c r="N64" s="78">
        <v>0</v>
      </c>
      <c r="O64" s="78">
        <v>0</v>
      </c>
      <c r="P64" s="78">
        <v>1</v>
      </c>
      <c r="Q64" s="78">
        <v>0</v>
      </c>
      <c r="R64" s="78">
        <v>0</v>
      </c>
      <c r="S64" s="78">
        <v>0</v>
      </c>
      <c r="T64" s="26"/>
      <c r="U64" s="78"/>
      <c r="V64" s="78">
        <f>SUM(Table15[[#This Row],[JUL]:[JUN]])</f>
        <v>2</v>
      </c>
    </row>
    <row r="65" spans="1:22" ht="34.5" customHeight="1" x14ac:dyDescent="0.2">
      <c r="A65" s="27" t="s">
        <v>24</v>
      </c>
      <c r="B65" s="3"/>
      <c r="C65" s="4" t="s">
        <v>65</v>
      </c>
      <c r="D65" s="27" t="s">
        <v>94</v>
      </c>
      <c r="E65" s="42" t="s">
        <v>80</v>
      </c>
      <c r="F65" s="27" t="s">
        <v>367</v>
      </c>
      <c r="G65" s="42" t="s">
        <v>428</v>
      </c>
      <c r="H65" s="45">
        <v>0</v>
      </c>
      <c r="I65" s="45">
        <v>0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  <c r="O65" s="45">
        <v>11</v>
      </c>
      <c r="P65" s="45">
        <v>0</v>
      </c>
      <c r="Q65" s="45">
        <v>0</v>
      </c>
      <c r="R65" s="45">
        <v>0</v>
      </c>
      <c r="S65" s="45">
        <v>2</v>
      </c>
      <c r="T65" s="26"/>
      <c r="U65" s="78"/>
      <c r="V65" s="78">
        <f>SUM(Table15[[#This Row],[JUL]:[JUN]])</f>
        <v>13</v>
      </c>
    </row>
    <row r="66" spans="1:22" ht="34.5" customHeight="1" x14ac:dyDescent="0.2">
      <c r="A66" s="27" t="s">
        <v>24</v>
      </c>
      <c r="B66" s="3" t="s">
        <v>98</v>
      </c>
      <c r="C66" s="4" t="s">
        <v>66</v>
      </c>
      <c r="D66" s="27" t="s">
        <v>94</v>
      </c>
      <c r="E66" s="42" t="s">
        <v>80</v>
      </c>
      <c r="F66" s="27" t="s">
        <v>368</v>
      </c>
      <c r="G66" s="42" t="s">
        <v>429</v>
      </c>
      <c r="H66" s="45">
        <v>0</v>
      </c>
      <c r="I66" s="45">
        <v>7</v>
      </c>
      <c r="J66" s="45">
        <v>26</v>
      </c>
      <c r="K66" s="45">
        <v>18</v>
      </c>
      <c r="L66" s="45">
        <v>1</v>
      </c>
      <c r="M66" s="45">
        <v>2</v>
      </c>
      <c r="N66" s="45">
        <v>1</v>
      </c>
      <c r="O66" s="45">
        <v>0</v>
      </c>
      <c r="P66" s="45">
        <v>1</v>
      </c>
      <c r="Q66" s="45">
        <v>0</v>
      </c>
      <c r="R66" s="45">
        <v>0</v>
      </c>
      <c r="S66" s="45">
        <v>0</v>
      </c>
      <c r="T66" s="26"/>
      <c r="U66" s="78"/>
      <c r="V66" s="78">
        <f>SUM(Table15[[#This Row],[JUL]:[JUN]])</f>
        <v>56</v>
      </c>
    </row>
    <row r="67" spans="1:22" ht="34.5" customHeight="1" x14ac:dyDescent="0.2">
      <c r="A67" s="27" t="s">
        <v>24</v>
      </c>
      <c r="B67" s="3" t="s">
        <v>98</v>
      </c>
      <c r="C67" s="4" t="s">
        <v>198</v>
      </c>
      <c r="D67" s="27" t="s">
        <v>94</v>
      </c>
      <c r="E67" s="42" t="s">
        <v>80</v>
      </c>
      <c r="F67" s="27" t="s">
        <v>369</v>
      </c>
      <c r="G67" s="42" t="s">
        <v>430</v>
      </c>
      <c r="H67" s="45" t="s">
        <v>244</v>
      </c>
      <c r="I67" s="45" t="s">
        <v>244</v>
      </c>
      <c r="J67" s="45" t="s">
        <v>244</v>
      </c>
      <c r="K67" s="45" t="s">
        <v>244</v>
      </c>
      <c r="L67" s="45" t="s">
        <v>244</v>
      </c>
      <c r="M67" s="45" t="s">
        <v>244</v>
      </c>
      <c r="N67" s="45" t="s">
        <v>244</v>
      </c>
      <c r="O67" s="45" t="s">
        <v>244</v>
      </c>
      <c r="P67" s="45" t="s">
        <v>244</v>
      </c>
      <c r="Q67" s="45" t="s">
        <v>244</v>
      </c>
      <c r="R67" s="45" t="s">
        <v>244</v>
      </c>
      <c r="S67" s="45" t="s">
        <v>244</v>
      </c>
      <c r="T67" s="26"/>
      <c r="U67" s="78"/>
      <c r="V67" s="78">
        <f>SUM(Table15[[#This Row],[JUL]:[JUN]])</f>
        <v>0</v>
      </c>
    </row>
    <row r="68" spans="1:22" ht="34.5" customHeight="1" thickBot="1" x14ac:dyDescent="0.25">
      <c r="A68" s="128"/>
      <c r="B68" s="129"/>
      <c r="C68" s="130"/>
      <c r="D68" s="131"/>
      <c r="E68" s="132"/>
      <c r="F68" s="132"/>
      <c r="G68" s="132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4"/>
      <c r="U68" s="136"/>
      <c r="V68" s="136">
        <f>SUM(Table15[ANNUAL FULL TEXT REQUESTS])</f>
        <v>137928</v>
      </c>
    </row>
    <row r="69" spans="1:22" ht="34.5" customHeight="1" thickBot="1" x14ac:dyDescent="0.25">
      <c r="A69" s="73"/>
      <c r="B69" s="68"/>
      <c r="C69" s="190" t="s">
        <v>54</v>
      </c>
      <c r="D69" s="191"/>
      <c r="E69" s="191"/>
      <c r="F69" s="183">
        <f>SUM(Table15[[#Totals],[JUL]:[JUN]])</f>
        <v>0</v>
      </c>
      <c r="G69" s="184"/>
      <c r="H69" s="68"/>
      <c r="I69" s="68"/>
      <c r="J69" s="69"/>
      <c r="K69" s="74"/>
      <c r="L69" s="18"/>
    </row>
    <row r="70" spans="1:22" ht="16.5" x14ac:dyDescent="0.2">
      <c r="B70" s="70"/>
      <c r="C70" s="192" t="s">
        <v>1</v>
      </c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2"/>
      <c r="S70" s="192"/>
      <c r="T70" s="192"/>
    </row>
    <row r="71" spans="1:22" ht="36" customHeight="1" x14ac:dyDescent="0.2">
      <c r="B71" s="75"/>
      <c r="C71" s="189" t="s">
        <v>132</v>
      </c>
      <c r="D71" s="189"/>
      <c r="E71" s="189"/>
      <c r="F71" s="189"/>
      <c r="G71" s="189"/>
    </row>
    <row r="72" spans="1:22" ht="36" customHeight="1" x14ac:dyDescent="0.2">
      <c r="B72" s="75"/>
    </row>
  </sheetData>
  <sheetProtection selectLockedCells="1"/>
  <mergeCells count="8">
    <mergeCell ref="C71:G71"/>
    <mergeCell ref="C70:T70"/>
    <mergeCell ref="A1:T1"/>
    <mergeCell ref="A2:T2"/>
    <mergeCell ref="A3:T3"/>
    <mergeCell ref="A4:T4"/>
    <mergeCell ref="F69:G69"/>
    <mergeCell ref="C69:E69"/>
  </mergeCells>
  <conditionalFormatting sqref="H62:S65 U62:U64 U66:U67 H32:S44 N45:S45 H59:S60 U23:U60 U9:U20 H23:S30 H46:S55 H57:S57 H67:S67 H6:S20">
    <cfRule type="containsBlanks" dxfId="40" priority="23">
      <formula>LEN(TRIM(H6))=0</formula>
    </cfRule>
  </conditionalFormatting>
  <conditionalFormatting sqref="H31:S31">
    <cfRule type="containsBlanks" dxfId="39" priority="22">
      <formula>LEN(TRIM(H31))=0</formula>
    </cfRule>
  </conditionalFormatting>
  <conditionalFormatting sqref="N21:S21">
    <cfRule type="containsBlanks" dxfId="37" priority="21">
      <formula>LEN(TRIM(N21))=0</formula>
    </cfRule>
  </conditionalFormatting>
  <conditionalFormatting sqref="K21:M21">
    <cfRule type="containsBlanks" dxfId="36" priority="20">
      <formula>LEN(TRIM(K21))=0</formula>
    </cfRule>
  </conditionalFormatting>
  <conditionalFormatting sqref="U21:U22">
    <cfRule type="containsBlanks" dxfId="34" priority="18">
      <formula>LEN(TRIM(U21))=0</formula>
    </cfRule>
  </conditionalFormatting>
  <conditionalFormatting sqref="H21:J21">
    <cfRule type="containsBlanks" dxfId="33" priority="17">
      <formula>LEN(TRIM(H21))=0</formula>
    </cfRule>
  </conditionalFormatting>
  <conditionalFormatting sqref="H58:S58">
    <cfRule type="containsBlanks" dxfId="32" priority="14">
      <formula>LEN(TRIM(H58))=0</formula>
    </cfRule>
  </conditionalFormatting>
  <conditionalFormatting sqref="H56:S56">
    <cfRule type="containsBlanks" dxfId="31" priority="12">
      <formula>LEN(TRIM(H56))=0</formula>
    </cfRule>
  </conditionalFormatting>
  <conditionalFormatting sqref="U6:V6 U7:U8 V7:V67">
    <cfRule type="containsBlanks" dxfId="30" priority="9">
      <formula>LEN(TRIM(U6))=0</formula>
    </cfRule>
  </conditionalFormatting>
  <conditionalFormatting sqref="H61:S61 U61">
    <cfRule type="containsBlanks" dxfId="29" priority="8">
      <formula>LEN(TRIM(H61))=0</formula>
    </cfRule>
  </conditionalFormatting>
  <conditionalFormatting sqref="H66:S66">
    <cfRule type="containsBlanks" dxfId="28" priority="7">
      <formula>LEN(TRIM(H66))=0</formula>
    </cfRule>
  </conditionalFormatting>
  <conditionalFormatting sqref="U65">
    <cfRule type="containsBlanks" dxfId="27" priority="6">
      <formula>LEN(TRIM(U65))=0</formula>
    </cfRule>
  </conditionalFormatting>
  <conditionalFormatting sqref="P22:Q22">
    <cfRule type="containsBlanks" dxfId="26" priority="5">
      <formula>LEN(TRIM(P22))=0</formula>
    </cfRule>
  </conditionalFormatting>
  <conditionalFormatting sqref="R22:S22">
    <cfRule type="containsBlanks" dxfId="25" priority="4">
      <formula>LEN(TRIM(R22))=0</formula>
    </cfRule>
  </conditionalFormatting>
  <conditionalFormatting sqref="H22:J22">
    <cfRule type="containsBlanks" dxfId="24" priority="1">
      <formula>LEN(TRIM(H22))=0</formula>
    </cfRule>
  </conditionalFormatting>
  <conditionalFormatting sqref="N22:O22">
    <cfRule type="containsBlanks" dxfId="23" priority="3">
      <formula>LEN(TRIM(N22))=0</formula>
    </cfRule>
  </conditionalFormatting>
  <conditionalFormatting sqref="K22:M22">
    <cfRule type="containsBlanks" dxfId="22" priority="2">
      <formula>LEN(TRIM(K22))=0</formula>
    </cfRule>
  </conditionalFormatting>
  <hyperlinks>
    <hyperlink ref="E6" r:id="rId1"/>
    <hyperlink ref="G6" r:id="rId2"/>
    <hyperlink ref="G7:G67" r:id="rId3" display="cup@dmin308"/>
    <hyperlink ref="E7:E67" r:id="rId4" display="http://eadmin.epnet.com/eadmin/login.aspx"/>
  </hyperlinks>
  <printOptions horizontalCentered="1" verticalCentered="1"/>
  <pageMargins left="0.75" right="0.75" top="0.5" bottom="0.5" header="0.5" footer="0.5"/>
  <pageSetup fitToHeight="2" orientation="landscape" r:id="rId5"/>
  <headerFooter alignWithMargins="0"/>
  <tableParts count="1"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6" sqref="B6"/>
    </sheetView>
  </sheetViews>
  <sheetFormatPr defaultRowHeight="12.75" x14ac:dyDescent="0.2"/>
  <cols>
    <col min="1" max="1" width="20.28515625" customWidth="1"/>
    <col min="2" max="2" width="18" customWidth="1"/>
  </cols>
  <sheetData>
    <row r="1" spans="1:2" s="96" customFormat="1" x14ac:dyDescent="0.2">
      <c r="A1" s="101" t="s">
        <v>209</v>
      </c>
    </row>
    <row r="2" spans="1:2" s="96" customFormat="1" x14ac:dyDescent="0.2"/>
    <row r="3" spans="1:2" x14ac:dyDescent="0.2">
      <c r="A3" s="203" t="s">
        <v>199</v>
      </c>
      <c r="B3" s="204"/>
    </row>
    <row r="4" spans="1:2" x14ac:dyDescent="0.2">
      <c r="A4" s="97" t="s">
        <v>200</v>
      </c>
      <c r="B4" s="97" t="s">
        <v>201</v>
      </c>
    </row>
    <row r="5" spans="1:2" ht="12.75" customHeight="1" x14ac:dyDescent="0.2">
      <c r="A5" s="98" t="s">
        <v>202</v>
      </c>
      <c r="B5" s="99">
        <v>3</v>
      </c>
    </row>
    <row r="6" spans="1:2" x14ac:dyDescent="0.2">
      <c r="A6" s="100" t="s">
        <v>203</v>
      </c>
      <c r="B6" s="99">
        <v>18</v>
      </c>
    </row>
    <row r="7" spans="1:2" x14ac:dyDescent="0.2">
      <c r="A7" s="100" t="s">
        <v>204</v>
      </c>
      <c r="B7" s="99">
        <v>59</v>
      </c>
    </row>
    <row r="8" spans="1:2" x14ac:dyDescent="0.2">
      <c r="A8" s="98" t="s">
        <v>205</v>
      </c>
      <c r="B8" s="99">
        <v>21</v>
      </c>
    </row>
    <row r="9" spans="1:2" x14ac:dyDescent="0.2">
      <c r="A9" s="100" t="s">
        <v>206</v>
      </c>
      <c r="B9" s="99">
        <v>2</v>
      </c>
    </row>
    <row r="10" spans="1:2" x14ac:dyDescent="0.2">
      <c r="A10" s="100" t="s">
        <v>207</v>
      </c>
      <c r="B10" s="99">
        <v>174</v>
      </c>
    </row>
    <row r="11" spans="1:2" x14ac:dyDescent="0.2">
      <c r="A11" s="100" t="s">
        <v>208</v>
      </c>
      <c r="B11" s="99">
        <v>1</v>
      </c>
    </row>
  </sheetData>
  <mergeCells count="1"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EBOOK CIRCULATION</vt:lpstr>
      <vt:lpstr>OpenAccessTitles</vt:lpstr>
      <vt:lpstr>Database SEARCHES</vt:lpstr>
      <vt:lpstr>PROQUEST SubTotals</vt:lpstr>
      <vt:lpstr>EBSCO SubTotals</vt:lpstr>
      <vt:lpstr>Streaming Videos</vt:lpstr>
      <vt:lpstr>'Database SEARCHES'!Print_Area</vt:lpstr>
      <vt:lpstr>'PROQUEST SubTotals'!Print_Area</vt:lpstr>
    </vt:vector>
  </TitlesOfParts>
  <Company>CLARION UNIVERSITY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M. NORRIS</dc:creator>
  <cp:lastModifiedBy>Galen Trimble</cp:lastModifiedBy>
  <cp:lastPrinted>2016-01-29T14:10:13Z</cp:lastPrinted>
  <dcterms:created xsi:type="dcterms:W3CDTF">2000-07-06T17:34:39Z</dcterms:created>
  <dcterms:modified xsi:type="dcterms:W3CDTF">2020-10-30T00:37:10Z</dcterms:modified>
</cp:coreProperties>
</file>